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8" windowHeight="9576" activeTab="0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externalReferences>
    <externalReference r:id="rId11"/>
  </externalReferences>
  <definedNames>
    <definedName name="_xlnm.Print_Area" localSheetId="0">'Ａ'!#REF!</definedName>
    <definedName name="_xlnm.Print_Area" localSheetId="1">'Ｂ'!#REF!</definedName>
    <definedName name="_xlnm.Print_Area" localSheetId="2">'Ｃ'!$A$1:$I$36</definedName>
    <definedName name="_xlnm.Print_Area" localSheetId="3">'Ｄ'!#REF!</definedName>
    <definedName name="_xlnm.Print_Area" localSheetId="4">'Ｅ'!$A$1:$I$36</definedName>
    <definedName name="_xlnm.Print_Area" localSheetId="5">'Ｆ'!#REF!</definedName>
    <definedName name="_xlnm.Print_Area" localSheetId="6">'Ｇ'!$A$1:$I$31</definedName>
    <definedName name="_xlnm.Print_Area" localSheetId="7">'Ｈ'!#REF!</definedName>
  </definedNames>
  <calcPr fullCalcOnLoad="1"/>
</workbook>
</file>

<file path=xl/sharedStrings.xml><?xml version="1.0" encoding="utf-8"?>
<sst xmlns="http://schemas.openxmlformats.org/spreadsheetml/2006/main" count="579" uniqueCount="137">
  <si>
    <t>節</t>
  </si>
  <si>
    <t>試合日</t>
  </si>
  <si>
    <t>対　　　戦</t>
  </si>
  <si>
    <t>会場</t>
  </si>
  <si>
    <t>KickOff時間</t>
  </si>
  <si>
    <t>ＶＳ</t>
  </si>
  <si>
    <t>多治見西</t>
  </si>
  <si>
    <t>G３（G）リーグ　U－１８　２０２３</t>
  </si>
  <si>
    <t>関商工Ｃ</t>
  </si>
  <si>
    <t>中京Ｃ</t>
  </si>
  <si>
    <t>恵那</t>
  </si>
  <si>
    <t>中津</t>
  </si>
  <si>
    <t>可児</t>
  </si>
  <si>
    <t>関有知</t>
  </si>
  <si>
    <t>中京</t>
  </si>
  <si>
    <t>7/8（土）</t>
  </si>
  <si>
    <t>8/19（土）</t>
  </si>
  <si>
    <t>9/3（日）</t>
  </si>
  <si>
    <t>9/10（日）</t>
  </si>
  <si>
    <t>9/16（土）</t>
  </si>
  <si>
    <t>9/18（月）</t>
  </si>
  <si>
    <t>関商工</t>
  </si>
  <si>
    <t>8/26（土）</t>
  </si>
  <si>
    <t>中京　　　　　　　(恵那）</t>
  </si>
  <si>
    <t>大垣日大C</t>
  </si>
  <si>
    <t>大垣西</t>
  </si>
  <si>
    <t>羽島</t>
  </si>
  <si>
    <t>各務原西</t>
  </si>
  <si>
    <t>岐阜第一B</t>
  </si>
  <si>
    <t>中津川工業B</t>
  </si>
  <si>
    <t>土岐商業B</t>
  </si>
  <si>
    <t>斐太</t>
  </si>
  <si>
    <t>多治見</t>
  </si>
  <si>
    <t>麗澤瑞浪</t>
  </si>
  <si>
    <t>関</t>
  </si>
  <si>
    <t>G３（C）リーグ　U－１８　２０２３</t>
  </si>
  <si>
    <t>岐阜北A</t>
  </si>
  <si>
    <t>岐阜聖徳学園A</t>
  </si>
  <si>
    <t>飛騨高山</t>
  </si>
  <si>
    <t>大垣日大B</t>
  </si>
  <si>
    <t>池田</t>
  </si>
  <si>
    <t>大垣養老</t>
  </si>
  <si>
    <t>岐阜高専</t>
  </si>
  <si>
    <t>ふれあいX</t>
  </si>
  <si>
    <t>大垣養老高校</t>
  </si>
  <si>
    <t>岐阜北高校</t>
  </si>
  <si>
    <t>杭瀬川B</t>
  </si>
  <si>
    <t>岐阜聖徳学園</t>
  </si>
  <si>
    <t>帝京可児C</t>
  </si>
  <si>
    <t>高山西</t>
  </si>
  <si>
    <t>東濃実業</t>
  </si>
  <si>
    <t>クラーク</t>
  </si>
  <si>
    <t>羽島北</t>
  </si>
  <si>
    <t>県岐商B</t>
  </si>
  <si>
    <t>富田</t>
  </si>
  <si>
    <t>6/10(土)</t>
  </si>
  <si>
    <t>ＶＳ</t>
  </si>
  <si>
    <t>島西運動場
(A面)</t>
  </si>
  <si>
    <t>6/24(土)</t>
  </si>
  <si>
    <t>フィールド
かけぼら</t>
  </si>
  <si>
    <t>7/1(土)</t>
  </si>
  <si>
    <t>8/26(土)</t>
  </si>
  <si>
    <t>9/2(土)</t>
  </si>
  <si>
    <t>杉崎公園
グラウンド</t>
  </si>
  <si>
    <t>9/17(日)</t>
  </si>
  <si>
    <t>十六銀行
粟野グラウンド</t>
  </si>
  <si>
    <t>9/18(月)</t>
  </si>
  <si>
    <t>郡上</t>
  </si>
  <si>
    <t>武義</t>
  </si>
  <si>
    <t>加納</t>
  </si>
  <si>
    <t>岐阜東</t>
  </si>
  <si>
    <t>山県・華フロ</t>
  </si>
  <si>
    <t>中京Ｄ</t>
  </si>
  <si>
    <t>関商工Ｂ</t>
  </si>
  <si>
    <t>土岐紅・加茂農・八百津</t>
  </si>
  <si>
    <t>加茂</t>
  </si>
  <si>
    <t>G３（Ｅ）リーグ　U－１８　２０２３</t>
  </si>
  <si>
    <t>3-0</t>
  </si>
  <si>
    <t>5-0</t>
  </si>
  <si>
    <t>1-1</t>
  </si>
  <si>
    <t>1-0</t>
  </si>
  <si>
    <t>0-2</t>
  </si>
  <si>
    <t>0-4</t>
  </si>
  <si>
    <t>1-2</t>
  </si>
  <si>
    <t>1-1</t>
  </si>
  <si>
    <t>4-1</t>
  </si>
  <si>
    <t>1-7</t>
  </si>
  <si>
    <t>3-0</t>
  </si>
  <si>
    <t>7-0</t>
  </si>
  <si>
    <t>1-5</t>
  </si>
  <si>
    <t>0-6</t>
  </si>
  <si>
    <t>0-1</t>
  </si>
  <si>
    <t>0-14</t>
  </si>
  <si>
    <t>0-18</t>
  </si>
  <si>
    <t>8-0</t>
  </si>
  <si>
    <t>2-2</t>
  </si>
  <si>
    <t>1-4</t>
  </si>
  <si>
    <t>11-0</t>
  </si>
  <si>
    <t>0-3</t>
  </si>
  <si>
    <t>0-10</t>
  </si>
  <si>
    <t>3-1</t>
  </si>
  <si>
    <t>0-1    後半11分、雷のため中止</t>
  </si>
  <si>
    <t>2-0</t>
  </si>
  <si>
    <t>7-1</t>
  </si>
  <si>
    <t>Ｇ３（A）リーグ　Ｕ－１８　2023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</si>
  <si>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</si>
  <si>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</si>
  <si>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</si>
  <si>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</si>
  <si>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</si>
  <si>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</si>
  <si>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</si>
  <si>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</si>
  <si>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×</t>
  </si>
  <si>
    <t>-</t>
  </si>
  <si>
    <t>○</t>
  </si>
  <si>
    <t>○</t>
  </si>
  <si>
    <t>【勝点】　　勝ち：３点　　引き分け：１点　　負け：０点</t>
  </si>
  <si>
    <t>　　　勝点が同じ場合には、下記の通りに順位決定をする。</t>
  </si>
  <si>
    <t>　　（１）得失点差　（２）総得点数　（３）該当チーム同士の対戦結果　（４）フェアプレーポイント　（５）抽選</t>
  </si>
  <si>
    <t>Ｇ３（B）リーグ　Ｕ－１８　２０２３　戦績表</t>
  </si>
  <si>
    <t>揖斐・不破</t>
  </si>
  <si>
    <t>3ｰ2</t>
  </si>
  <si>
    <t>2-2</t>
  </si>
  <si>
    <t>延期</t>
  </si>
  <si>
    <t>△</t>
  </si>
  <si>
    <t>Ｇ３（H）リーグ　Ｕ－１８　２０２３　戦績表</t>
  </si>
  <si>
    <t>可児工業</t>
  </si>
  <si>
    <t>　　（１）得失点差　（２）総得点数　（３）該当チーム同士の対戦結果　（４）フェアプレーポイント　（５）抽選</t>
  </si>
  <si>
    <t>Ｇ３（Ｆ）リーグ　Ｕ－１８　２０２３　戦績表</t>
  </si>
  <si>
    <t>多治見北Ｂ</t>
  </si>
  <si>
    <t>中津川工業Ａ</t>
  </si>
  <si>
    <t>飛騨神岡</t>
  </si>
  <si>
    <t>Ｇ３（D）リーグ　Ｕ－１８　２０２２　戦績表</t>
  </si>
  <si>
    <t>岐阜聖徳B</t>
  </si>
  <si>
    <t>0-1</t>
  </si>
  <si>
    <t>6-4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</si>
</sst>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m/d\(aaa\)"/>
    <numFmt numFmtId="181" formatCode="[DBNum3][$-411]0"/>
    <numFmt numFmtId="182" formatCode="&quot;△&quot;\ #,##0;&quot;▲&quot;\ #,##0"/>
    <numFmt numFmtId="183" formatCode="[DBNum3][$-411]#,##0"/>
    <numFmt numFmtId="184" formatCode="[$]ggge&quot;年&quot;m&quot;月&quot;d&quot;日&quot;;@"/>
    <numFmt numFmtId="18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name val="ＭＳ 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 diagonalDown="1">
      <left style="medium"/>
      <right style="thin"/>
      <top style="medium"/>
      <bottom style="thin"/>
      <diagonal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hair"/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20" fontId="0" fillId="33" borderId="10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49" fontId="0" fillId="33" borderId="14" xfId="0" applyNumberFormat="1" applyFill="1" applyBorder="1" applyAlignment="1">
      <alignment horizontal="center" vertical="center"/>
    </xf>
    <xf numFmtId="20" fontId="0" fillId="33" borderId="13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/>
    </xf>
    <xf numFmtId="20" fontId="3" fillId="33" borderId="13" xfId="0" applyNumberFormat="1" applyFont="1" applyFill="1" applyBorder="1" applyAlignment="1">
      <alignment horizontal="center" vertical="center"/>
    </xf>
    <xf numFmtId="20" fontId="3" fillId="33" borderId="10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 shrinkToFit="1"/>
    </xf>
    <xf numFmtId="0" fontId="0" fillId="33" borderId="15" xfId="0" applyFill="1" applyBorder="1" applyAlignment="1">
      <alignment horizontal="center" vertical="center"/>
    </xf>
    <xf numFmtId="20" fontId="0" fillId="33" borderId="11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shrinkToFit="1"/>
    </xf>
    <xf numFmtId="0" fontId="0" fillId="33" borderId="10" xfId="0" applyFill="1" applyBorder="1" applyAlignment="1" quotePrefix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56" fontId="0" fillId="33" borderId="10" xfId="0" applyNumberFormat="1" applyFill="1" applyBorder="1" applyAlignment="1" quotePrefix="1">
      <alignment horizontal="center" vertical="center"/>
    </xf>
    <xf numFmtId="56" fontId="0" fillId="0" borderId="0" xfId="0" applyNumberFormat="1" applyAlignment="1">
      <alignment horizontal="center" vertical="center"/>
    </xf>
    <xf numFmtId="0" fontId="0" fillId="33" borderId="10" xfId="0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 textRotation="255" shrinkToFit="1"/>
    </xf>
    <xf numFmtId="0" fontId="6" fillId="0" borderId="18" xfId="0" applyFont="1" applyBorder="1" applyAlignment="1">
      <alignment vertical="center" textRotation="255" shrinkToFit="1"/>
    </xf>
    <xf numFmtId="0" fontId="7" fillId="0" borderId="18" xfId="0" applyFont="1" applyBorder="1" applyAlignment="1">
      <alignment vertical="center" textRotation="255" shrinkToFit="1"/>
    </xf>
    <xf numFmtId="0" fontId="7" fillId="0" borderId="19" xfId="0" applyFont="1" applyBorder="1" applyAlignment="1">
      <alignment vertical="center" textRotation="255" shrinkToFit="1"/>
    </xf>
    <xf numFmtId="0" fontId="0" fillId="0" borderId="0" xfId="0" applyFont="1" applyAlignment="1">
      <alignment vertical="center" textRotation="255" shrinkToFit="1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28" borderId="23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6" fillId="28" borderId="22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 shrinkToFit="1"/>
    </xf>
    <xf numFmtId="0" fontId="2" fillId="0" borderId="28" xfId="0" applyFont="1" applyBorder="1" applyAlignment="1">
      <alignment horizontal="center" vertical="center" textRotation="255" shrinkToFit="1"/>
    </xf>
    <xf numFmtId="0" fontId="2" fillId="0" borderId="29" xfId="0" applyFont="1" applyBorder="1" applyAlignment="1">
      <alignment horizontal="center" vertical="center" textRotation="255" shrinkToFi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36" xfId="0" applyFont="1" applyFill="1" applyBorder="1" applyAlignment="1">
      <alignment horizontal="center" vertical="center"/>
    </xf>
    <xf numFmtId="0" fontId="6" fillId="33" borderId="37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42" xfId="0" applyFont="1" applyFill="1" applyBorder="1" applyAlignment="1">
      <alignment horizontal="center" vertical="center"/>
    </xf>
    <xf numFmtId="0" fontId="6" fillId="33" borderId="43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7" fillId="33" borderId="43" xfId="0" applyFont="1" applyFill="1" applyBorder="1" applyAlignment="1">
      <alignment horizontal="center" vertical="center"/>
    </xf>
    <xf numFmtId="0" fontId="7" fillId="33" borderId="44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6" fillId="28" borderId="38" xfId="0" applyFont="1" applyFill="1" applyBorder="1" applyAlignment="1">
      <alignment horizontal="center" vertical="center"/>
    </xf>
    <xf numFmtId="0" fontId="6" fillId="28" borderId="39" xfId="0" applyFont="1" applyFill="1" applyBorder="1" applyAlignment="1">
      <alignment horizontal="center" vertical="center"/>
    </xf>
    <xf numFmtId="0" fontId="6" fillId="28" borderId="4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57" xfId="0" applyFont="1" applyFill="1" applyBorder="1" applyAlignment="1">
      <alignment horizontal="center" vertical="center"/>
    </xf>
    <xf numFmtId="0" fontId="6" fillId="33" borderId="53" xfId="0" applyFont="1" applyFill="1" applyBorder="1" applyAlignment="1">
      <alignment horizontal="center" vertical="center"/>
    </xf>
    <xf numFmtId="0" fontId="6" fillId="33" borderId="58" xfId="0" applyFont="1" applyFill="1" applyBorder="1" applyAlignment="1">
      <alignment horizontal="center" vertical="center"/>
    </xf>
    <xf numFmtId="0" fontId="6" fillId="33" borderId="56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6" fillId="28" borderId="0" xfId="0" applyFont="1" applyFill="1" applyAlignment="1">
      <alignment horizontal="center" vertical="center"/>
    </xf>
    <xf numFmtId="0" fontId="6" fillId="28" borderId="13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176" fontId="0" fillId="33" borderId="67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76" fontId="0" fillId="33" borderId="67" xfId="0" applyNumberFormat="1" applyFill="1" applyBorder="1" applyAlignment="1" quotePrefix="1">
      <alignment horizontal="center" vertical="center"/>
    </xf>
    <xf numFmtId="176" fontId="0" fillId="33" borderId="12" xfId="0" applyNumberFormat="1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 wrapText="1"/>
    </xf>
    <xf numFmtId="0" fontId="43" fillId="33" borderId="67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/>
    </xf>
    <xf numFmtId="56" fontId="0" fillId="33" borderId="14" xfId="0" applyNumberFormat="1" applyFill="1" applyBorder="1" applyAlignment="1" quotePrefix="1">
      <alignment horizontal="center" vertical="center"/>
    </xf>
    <xf numFmtId="56" fontId="0" fillId="33" borderId="67" xfId="0" applyNumberFormat="1" applyFill="1" applyBorder="1" applyAlignment="1">
      <alignment horizontal="center" vertical="center"/>
    </xf>
    <xf numFmtId="56" fontId="0" fillId="33" borderId="12" xfId="0" applyNumberForma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43" fillId="0" borderId="67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56" fontId="0" fillId="0" borderId="14" xfId="0" applyNumberFormat="1" applyBorder="1" applyAlignment="1" quotePrefix="1">
      <alignment horizontal="center" vertical="center"/>
    </xf>
    <xf numFmtId="56" fontId="0" fillId="0" borderId="6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textRotation="255" shrinkToFit="1"/>
    </xf>
    <xf numFmtId="0" fontId="2" fillId="34" borderId="28" xfId="0" applyFont="1" applyFill="1" applyBorder="1" applyAlignment="1">
      <alignment horizontal="center" vertical="center" textRotation="255" shrinkToFit="1"/>
    </xf>
    <xf numFmtId="0" fontId="2" fillId="34" borderId="29" xfId="0" applyFont="1" applyFill="1" applyBorder="1" applyAlignment="1">
      <alignment horizontal="center" vertical="center" textRotation="255" shrinkToFit="1"/>
    </xf>
    <xf numFmtId="0" fontId="6" fillId="34" borderId="2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6" fillId="34" borderId="57" xfId="0" applyFont="1" applyFill="1" applyBorder="1" applyAlignment="1">
      <alignment horizontal="center" vertical="center"/>
    </xf>
    <xf numFmtId="0" fontId="6" fillId="34" borderId="53" xfId="0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41" xfId="0" applyFont="1" applyFill="1" applyBorder="1" applyAlignment="1">
      <alignment horizontal="center" vertical="center"/>
    </xf>
    <xf numFmtId="0" fontId="6" fillId="34" borderId="42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7" fillId="34" borderId="43" xfId="0" applyFont="1" applyFill="1" applyBorder="1" applyAlignment="1">
      <alignment horizontal="center" vertical="center"/>
    </xf>
    <xf numFmtId="0" fontId="7" fillId="34" borderId="44" xfId="0" applyFont="1" applyFill="1" applyBorder="1" applyAlignment="1">
      <alignment horizontal="center" vertical="center"/>
    </xf>
    <xf numFmtId="0" fontId="7" fillId="34" borderId="45" xfId="0" applyFont="1" applyFill="1" applyBorder="1" applyAlignment="1">
      <alignment horizontal="center" vertical="center"/>
    </xf>
    <xf numFmtId="0" fontId="7" fillId="34" borderId="46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33" borderId="14" xfId="0" applyNumberForma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314950" y="5219700"/>
          <a:ext cx="962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314950" y="5219700"/>
          <a:ext cx="962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57150</xdr:colOff>
      <xdr:row>15</xdr:row>
      <xdr:rowOff>38100</xdr:rowOff>
    </xdr:to>
    <xdr:sp>
      <xdr:nvSpPr>
        <xdr:cNvPr id="3" name="直線コネクタ 3"/>
        <xdr:cNvSpPr>
          <a:spLocks/>
        </xdr:cNvSpPr>
      </xdr:nvSpPr>
      <xdr:spPr>
        <a:xfrm>
          <a:off x="5314950" y="5229225"/>
          <a:ext cx="952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57150</xdr:colOff>
      <xdr:row>15</xdr:row>
      <xdr:rowOff>38100</xdr:rowOff>
    </xdr:to>
    <xdr:sp>
      <xdr:nvSpPr>
        <xdr:cNvPr id="4" name="直線コネクタ 4"/>
        <xdr:cNvSpPr>
          <a:spLocks/>
        </xdr:cNvSpPr>
      </xdr:nvSpPr>
      <xdr:spPr>
        <a:xfrm>
          <a:off x="5314950" y="5229225"/>
          <a:ext cx="952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314950" y="5219700"/>
          <a:ext cx="962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285750</xdr:rowOff>
    </xdr:from>
    <xdr:to>
      <xdr:col>19</xdr:col>
      <xdr:colOff>66675</xdr:colOff>
      <xdr:row>15</xdr:row>
      <xdr:rowOff>38100</xdr:rowOff>
    </xdr:to>
    <xdr:sp>
      <xdr:nvSpPr>
        <xdr:cNvPr id="2" name="直線コネクタ 2"/>
        <xdr:cNvSpPr>
          <a:spLocks/>
        </xdr:cNvSpPr>
      </xdr:nvSpPr>
      <xdr:spPr>
        <a:xfrm>
          <a:off x="5314950" y="5219700"/>
          <a:ext cx="96202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247650</xdr:colOff>
      <xdr:row>12</xdr:row>
      <xdr:rowOff>295275</xdr:rowOff>
    </xdr:from>
    <xdr:to>
      <xdr:col>19</xdr:col>
      <xdr:colOff>57150</xdr:colOff>
      <xdr:row>15</xdr:row>
      <xdr:rowOff>38100</xdr:rowOff>
    </xdr:to>
    <xdr:sp>
      <xdr:nvSpPr>
        <xdr:cNvPr id="3" name="直線コネクタ 4"/>
        <xdr:cNvSpPr>
          <a:spLocks/>
        </xdr:cNvSpPr>
      </xdr:nvSpPr>
      <xdr:spPr>
        <a:xfrm>
          <a:off x="5314950" y="5229225"/>
          <a:ext cx="952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10\&#65319;&#65299;&#65288;A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（様式3）"/>
      <sheetName val="対戦表（様式１） (フォーマット)"/>
    </sheetNames>
    <sheetDataSet>
      <sheetData sheetId="0">
        <row r="2">
          <cell r="H2" t="str">
            <v>大垣南</v>
          </cell>
        </row>
        <row r="3">
          <cell r="H3" t="str">
            <v>大垣工業B</v>
          </cell>
        </row>
        <row r="4">
          <cell r="H4" t="str">
            <v>鶯谷</v>
          </cell>
        </row>
        <row r="5">
          <cell r="H5" t="str">
            <v>岐山</v>
          </cell>
        </row>
        <row r="6">
          <cell r="H6" t="str">
            <v>大垣商業</v>
          </cell>
        </row>
        <row r="7">
          <cell r="H7" t="str">
            <v>岐阜北B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3"/>
  <sheetViews>
    <sheetView tabSelected="1" zoomScalePageLayoutView="0" workbookViewId="0" topLeftCell="A3">
      <selection activeCell="A3" sqref="A3:AA15"/>
    </sheetView>
  </sheetViews>
  <sheetFormatPr defaultColWidth="9.00390625" defaultRowHeight="13.5"/>
  <cols>
    <col min="1" max="1" width="14.00390625" style="0" customWidth="1"/>
    <col min="2" max="19" width="3.75390625" style="0" customWidth="1"/>
    <col min="20" max="21" width="3.875" style="0" customWidth="1"/>
    <col min="22" max="22" width="5.25390625" style="0" customWidth="1"/>
    <col min="23" max="25" width="3.875" style="0" customWidth="1"/>
    <col min="26" max="27" width="6.75390625" style="0" customWidth="1"/>
  </cols>
  <sheetData>
    <row r="1" spans="1:30" ht="35.25" customHeight="1">
      <c r="A1" s="71" t="s">
        <v>104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33"/>
      <c r="AC1" s="34"/>
      <c r="AD1" s="34"/>
    </row>
    <row r="2" spans="1:30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4"/>
      <c r="X2" s="34"/>
      <c r="Y2" s="34"/>
      <c r="Z2" s="34"/>
      <c r="AA2" s="34"/>
      <c r="AB2" s="34"/>
      <c r="AC2" s="34"/>
      <c r="AD2" s="34"/>
    </row>
    <row r="3" spans="1:30" ht="90.75" customHeight="1">
      <c r="A3" s="36"/>
      <c r="B3" s="72" t="str">
        <f>A4</f>
        <v>大垣南</v>
      </c>
      <c r="C3" s="73"/>
      <c r="D3" s="74"/>
      <c r="E3" s="72" t="str">
        <f>A6</f>
        <v>大垣工業B</v>
      </c>
      <c r="F3" s="73"/>
      <c r="G3" s="74"/>
      <c r="H3" s="72" t="str">
        <f>A8</f>
        <v>鶯谷</v>
      </c>
      <c r="I3" s="73"/>
      <c r="J3" s="74"/>
      <c r="K3" s="72" t="str">
        <f>A10</f>
        <v>岐山</v>
      </c>
      <c r="L3" s="73"/>
      <c r="M3" s="74"/>
      <c r="N3" s="72" t="str">
        <f>A12</f>
        <v>大垣商業</v>
      </c>
      <c r="O3" s="73"/>
      <c r="P3" s="74"/>
      <c r="Q3" s="72" t="str">
        <f>A14</f>
        <v>岐阜北B</v>
      </c>
      <c r="R3" s="73"/>
      <c r="S3" s="74"/>
      <c r="T3" s="37" t="s">
        <v>105</v>
      </c>
      <c r="U3" s="38" t="s">
        <v>106</v>
      </c>
      <c r="V3" s="38" t="s">
        <v>107</v>
      </c>
      <c r="W3" s="38" t="s">
        <v>108</v>
      </c>
      <c r="X3" s="38" t="s">
        <v>109</v>
      </c>
      <c r="Y3" s="38" t="s">
        <v>110</v>
      </c>
      <c r="Z3" s="39" t="s">
        <v>111</v>
      </c>
      <c r="AA3" s="40" t="s">
        <v>112</v>
      </c>
      <c r="AB3" s="41"/>
      <c r="AC3" s="41"/>
      <c r="AD3" s="41"/>
    </row>
    <row r="4" spans="1:30" ht="27" customHeight="1">
      <c r="A4" s="75" t="str">
        <f>'[1]対戦表（様式１）'!H2</f>
        <v>大垣南</v>
      </c>
      <c r="B4" s="77"/>
      <c r="C4" s="78"/>
      <c r="D4" s="79"/>
      <c r="E4" s="83" t="s">
        <v>113</v>
      </c>
      <c r="F4" s="84"/>
      <c r="G4" s="85"/>
      <c r="H4" s="83" t="s">
        <v>113</v>
      </c>
      <c r="I4" s="84"/>
      <c r="J4" s="85"/>
      <c r="K4" s="83" t="s">
        <v>113</v>
      </c>
      <c r="L4" s="84"/>
      <c r="M4" s="85"/>
      <c r="N4" s="83" t="s">
        <v>113</v>
      </c>
      <c r="O4" s="84"/>
      <c r="P4" s="85"/>
      <c r="Q4" s="83" t="s">
        <v>113</v>
      </c>
      <c r="R4" s="84"/>
      <c r="S4" s="85"/>
      <c r="T4" s="86">
        <f>(E5+H5+K5+N5+Q5)</f>
        <v>3</v>
      </c>
      <c r="U4" s="88">
        <f>(G5+J5+M5+P5+S5)</f>
        <v>22</v>
      </c>
      <c r="V4" s="88">
        <f>(T4-U4)</f>
        <v>-19</v>
      </c>
      <c r="W4" s="88">
        <f>COUNTIF(E4:S4,"○")</f>
        <v>0</v>
      </c>
      <c r="X4" s="88">
        <f>COUNTIF(E4:S4,"△")</f>
        <v>0</v>
      </c>
      <c r="Y4" s="88">
        <f>COUNTIF(E4:S4,"×")</f>
        <v>5</v>
      </c>
      <c r="Z4" s="90">
        <f>(3*W4+1*X4)</f>
        <v>0</v>
      </c>
      <c r="AA4" s="92">
        <v>6</v>
      </c>
      <c r="AB4" s="45"/>
      <c r="AC4" s="45"/>
      <c r="AD4" s="45"/>
    </row>
    <row r="5" spans="1:30" ht="27" customHeight="1">
      <c r="A5" s="76"/>
      <c r="B5" s="80"/>
      <c r="C5" s="81"/>
      <c r="D5" s="82"/>
      <c r="E5" s="42">
        <v>0</v>
      </c>
      <c r="F5" s="43" t="s">
        <v>114</v>
      </c>
      <c r="G5" s="44">
        <v>3</v>
      </c>
      <c r="H5" s="42">
        <v>0</v>
      </c>
      <c r="I5" s="43" t="s">
        <v>114</v>
      </c>
      <c r="J5" s="44">
        <v>4</v>
      </c>
      <c r="K5" s="42">
        <v>0</v>
      </c>
      <c r="L5" s="43" t="s">
        <v>114</v>
      </c>
      <c r="M5" s="44">
        <v>5</v>
      </c>
      <c r="N5" s="42">
        <v>1</v>
      </c>
      <c r="O5" s="43" t="s">
        <v>114</v>
      </c>
      <c r="P5" s="44">
        <v>7</v>
      </c>
      <c r="Q5" s="42">
        <v>2</v>
      </c>
      <c r="R5" s="43" t="s">
        <v>114</v>
      </c>
      <c r="S5" s="44">
        <v>3</v>
      </c>
      <c r="T5" s="87"/>
      <c r="U5" s="89"/>
      <c r="V5" s="89"/>
      <c r="W5" s="89"/>
      <c r="X5" s="89"/>
      <c r="Y5" s="89"/>
      <c r="Z5" s="91"/>
      <c r="AA5" s="93"/>
      <c r="AB5" s="45"/>
      <c r="AC5" s="45"/>
      <c r="AD5" s="45"/>
    </row>
    <row r="6" spans="1:30" ht="27" customHeight="1">
      <c r="A6" s="75" t="str">
        <f>'[1]対戦表（様式１）'!H3</f>
        <v>大垣工業B</v>
      </c>
      <c r="B6" s="83" t="s">
        <v>115</v>
      </c>
      <c r="C6" s="84"/>
      <c r="D6" s="85"/>
      <c r="E6" s="77"/>
      <c r="F6" s="78"/>
      <c r="G6" s="79"/>
      <c r="H6" s="83" t="s">
        <v>116</v>
      </c>
      <c r="I6" s="84"/>
      <c r="J6" s="85"/>
      <c r="K6" s="83" t="s">
        <v>113</v>
      </c>
      <c r="L6" s="84"/>
      <c r="M6" s="85"/>
      <c r="N6" s="83" t="s">
        <v>113</v>
      </c>
      <c r="O6" s="84"/>
      <c r="P6" s="85"/>
      <c r="Q6" s="83" t="s">
        <v>116</v>
      </c>
      <c r="R6" s="84"/>
      <c r="S6" s="85"/>
      <c r="T6" s="86">
        <f>(B7+H7+K7+N7+Q7)</f>
        <v>13</v>
      </c>
      <c r="U6" s="88">
        <f>(J7+D7+M7+P7+S7)</f>
        <v>6</v>
      </c>
      <c r="V6" s="88">
        <f>(T6-U6)</f>
        <v>7</v>
      </c>
      <c r="W6" s="88">
        <f>COUNTIF(B6:S6,"○")</f>
        <v>3</v>
      </c>
      <c r="X6" s="88">
        <f>COUNTIF(B6:S6,"△")</f>
        <v>0</v>
      </c>
      <c r="Y6" s="88">
        <f>COUNTIF(B6:S6,"×")</f>
        <v>2</v>
      </c>
      <c r="Z6" s="90">
        <f>(3*W6+1*X6)</f>
        <v>9</v>
      </c>
      <c r="AA6" s="92">
        <v>3</v>
      </c>
      <c r="AB6" s="45"/>
      <c r="AC6" s="45"/>
      <c r="AD6" s="45"/>
    </row>
    <row r="7" spans="1:30" ht="27" customHeight="1">
      <c r="A7" s="76"/>
      <c r="B7" s="46">
        <v>3</v>
      </c>
      <c r="C7" s="46" t="s">
        <v>114</v>
      </c>
      <c r="D7" s="47">
        <v>0</v>
      </c>
      <c r="E7" s="80"/>
      <c r="F7" s="81"/>
      <c r="G7" s="82"/>
      <c r="H7" s="48">
        <v>2</v>
      </c>
      <c r="I7" s="46" t="s">
        <v>114</v>
      </c>
      <c r="J7" s="47">
        <v>0</v>
      </c>
      <c r="K7" s="48">
        <v>1</v>
      </c>
      <c r="L7" s="46" t="s">
        <v>114</v>
      </c>
      <c r="M7" s="47">
        <v>4</v>
      </c>
      <c r="N7" s="48">
        <v>1</v>
      </c>
      <c r="O7" s="46" t="s">
        <v>114</v>
      </c>
      <c r="P7" s="47">
        <v>2</v>
      </c>
      <c r="Q7" s="48">
        <v>6</v>
      </c>
      <c r="R7" s="46" t="s">
        <v>114</v>
      </c>
      <c r="S7" s="47">
        <v>0</v>
      </c>
      <c r="T7" s="87"/>
      <c r="U7" s="89"/>
      <c r="V7" s="89"/>
      <c r="W7" s="89"/>
      <c r="X7" s="89"/>
      <c r="Y7" s="89"/>
      <c r="Z7" s="91"/>
      <c r="AA7" s="93"/>
      <c r="AB7" s="45"/>
      <c r="AC7" s="45"/>
      <c r="AD7" s="45"/>
    </row>
    <row r="8" spans="1:30" ht="27" customHeight="1">
      <c r="A8" s="75" t="str">
        <f>'[1]対戦表（様式１）'!H4</f>
        <v>鶯谷</v>
      </c>
      <c r="B8" s="83" t="s">
        <v>116</v>
      </c>
      <c r="C8" s="84"/>
      <c r="D8" s="85"/>
      <c r="E8" s="83" t="s">
        <v>113</v>
      </c>
      <c r="F8" s="84"/>
      <c r="G8" s="85"/>
      <c r="H8" s="77"/>
      <c r="I8" s="78"/>
      <c r="J8" s="79"/>
      <c r="K8" s="83" t="s">
        <v>113</v>
      </c>
      <c r="L8" s="84"/>
      <c r="M8" s="85"/>
      <c r="N8" s="83" t="s">
        <v>113</v>
      </c>
      <c r="O8" s="84"/>
      <c r="P8" s="85"/>
      <c r="Q8" s="83" t="s">
        <v>116</v>
      </c>
      <c r="R8" s="84"/>
      <c r="S8" s="85"/>
      <c r="T8" s="86">
        <f>(E9+B9+K9+N9+Q9)</f>
        <v>7</v>
      </c>
      <c r="U8" s="88">
        <f>(G9+D9+M9+P9+S9)</f>
        <v>9</v>
      </c>
      <c r="V8" s="88">
        <f>(T8-U8)</f>
        <v>-2</v>
      </c>
      <c r="W8" s="88">
        <f>COUNTIF(B8:S8,"○")</f>
        <v>2</v>
      </c>
      <c r="X8" s="88">
        <f>COUNTIF(B8:S8,"△")</f>
        <v>0</v>
      </c>
      <c r="Y8" s="88">
        <f>COUNTIF(B8:S8,"×")</f>
        <v>3</v>
      </c>
      <c r="Z8" s="90">
        <f>(3*W8+1*X8)</f>
        <v>6</v>
      </c>
      <c r="AA8" s="92">
        <v>4</v>
      </c>
      <c r="AB8" s="45"/>
      <c r="AC8" s="45"/>
      <c r="AD8" s="45"/>
    </row>
    <row r="9" spans="1:30" ht="27" customHeight="1">
      <c r="A9" s="76"/>
      <c r="B9" s="43">
        <v>4</v>
      </c>
      <c r="C9" s="43" t="s">
        <v>114</v>
      </c>
      <c r="D9" s="44">
        <v>0</v>
      </c>
      <c r="E9" s="42">
        <v>0</v>
      </c>
      <c r="F9" s="43" t="s">
        <v>114</v>
      </c>
      <c r="G9" s="44">
        <v>2</v>
      </c>
      <c r="H9" s="80"/>
      <c r="I9" s="81"/>
      <c r="J9" s="82"/>
      <c r="K9" s="42">
        <v>0</v>
      </c>
      <c r="L9" s="43" t="s">
        <v>114</v>
      </c>
      <c r="M9" s="44">
        <v>2</v>
      </c>
      <c r="N9" s="42">
        <v>0</v>
      </c>
      <c r="O9" s="43" t="s">
        <v>114</v>
      </c>
      <c r="P9" s="44">
        <v>5</v>
      </c>
      <c r="Q9" s="42">
        <v>3</v>
      </c>
      <c r="R9" s="43" t="s">
        <v>114</v>
      </c>
      <c r="S9" s="44">
        <v>0</v>
      </c>
      <c r="T9" s="87"/>
      <c r="U9" s="89"/>
      <c r="V9" s="89"/>
      <c r="W9" s="89"/>
      <c r="X9" s="89"/>
      <c r="Y9" s="89"/>
      <c r="Z9" s="91"/>
      <c r="AA9" s="93"/>
      <c r="AB9" s="45"/>
      <c r="AC9" s="45"/>
      <c r="AD9" s="45"/>
    </row>
    <row r="10" spans="1:30" ht="27" customHeight="1">
      <c r="A10" s="75" t="str">
        <f>'[1]対戦表（様式１）'!H5</f>
        <v>岐山</v>
      </c>
      <c r="B10" s="83" t="s">
        <v>116</v>
      </c>
      <c r="C10" s="84"/>
      <c r="D10" s="85"/>
      <c r="E10" s="83" t="s">
        <v>116</v>
      </c>
      <c r="F10" s="84"/>
      <c r="G10" s="85"/>
      <c r="H10" s="83" t="s">
        <v>116</v>
      </c>
      <c r="I10" s="84"/>
      <c r="J10" s="85"/>
      <c r="K10" s="77"/>
      <c r="L10" s="78"/>
      <c r="M10" s="79"/>
      <c r="N10" s="83" t="s">
        <v>113</v>
      </c>
      <c r="O10" s="84"/>
      <c r="P10" s="85"/>
      <c r="Q10" s="83" t="s">
        <v>116</v>
      </c>
      <c r="R10" s="84"/>
      <c r="S10" s="85"/>
      <c r="T10" s="86">
        <f>(E11+H11+B11+N11+Q11)</f>
        <v>15</v>
      </c>
      <c r="U10" s="88">
        <f>(G11+J11+D11+P11+S11)</f>
        <v>5</v>
      </c>
      <c r="V10" s="88">
        <f>(T10-U10)</f>
        <v>10</v>
      </c>
      <c r="W10" s="88">
        <f>COUNTIF(B10:S10,"○")</f>
        <v>4</v>
      </c>
      <c r="X10" s="88">
        <f>COUNTIF(B10:S10,"△")</f>
        <v>0</v>
      </c>
      <c r="Y10" s="88">
        <f>COUNTIF(B10:S10,"×")</f>
        <v>1</v>
      </c>
      <c r="Z10" s="90">
        <f>(3*W10+1*X10)</f>
        <v>12</v>
      </c>
      <c r="AA10" s="92">
        <v>2</v>
      </c>
      <c r="AB10" s="45"/>
      <c r="AC10" s="45"/>
      <c r="AD10" s="45"/>
    </row>
    <row r="11" spans="1:30" ht="27" customHeight="1">
      <c r="A11" s="76"/>
      <c r="B11" s="46">
        <v>5</v>
      </c>
      <c r="C11" s="46" t="s">
        <v>114</v>
      </c>
      <c r="D11" s="47">
        <v>0</v>
      </c>
      <c r="E11" s="48">
        <v>4</v>
      </c>
      <c r="F11" s="46" t="s">
        <v>114</v>
      </c>
      <c r="G11" s="47">
        <v>1</v>
      </c>
      <c r="H11" s="48">
        <v>2</v>
      </c>
      <c r="I11" s="46" t="s">
        <v>114</v>
      </c>
      <c r="J11" s="47">
        <v>0</v>
      </c>
      <c r="K11" s="80"/>
      <c r="L11" s="81"/>
      <c r="M11" s="82"/>
      <c r="N11" s="48">
        <v>1</v>
      </c>
      <c r="O11" s="46" t="s">
        <v>114</v>
      </c>
      <c r="P11" s="47">
        <v>4</v>
      </c>
      <c r="Q11" s="48">
        <v>3</v>
      </c>
      <c r="R11" s="46" t="s">
        <v>114</v>
      </c>
      <c r="S11" s="47">
        <v>0</v>
      </c>
      <c r="T11" s="87"/>
      <c r="U11" s="89"/>
      <c r="V11" s="89"/>
      <c r="W11" s="89"/>
      <c r="X11" s="89"/>
      <c r="Y11" s="89"/>
      <c r="Z11" s="91"/>
      <c r="AA11" s="93"/>
      <c r="AB11" s="45"/>
      <c r="AC11" s="45"/>
      <c r="AD11" s="45"/>
    </row>
    <row r="12" spans="1:30" ht="27" customHeight="1">
      <c r="A12" s="107" t="str">
        <f>'[1]対戦表（様式１）'!H6</f>
        <v>大垣商業</v>
      </c>
      <c r="B12" s="100" t="s">
        <v>116</v>
      </c>
      <c r="C12" s="101"/>
      <c r="D12" s="102"/>
      <c r="E12" s="100" t="s">
        <v>116</v>
      </c>
      <c r="F12" s="101"/>
      <c r="G12" s="102"/>
      <c r="H12" s="100" t="s">
        <v>116</v>
      </c>
      <c r="I12" s="101"/>
      <c r="J12" s="102"/>
      <c r="K12" s="100" t="s">
        <v>116</v>
      </c>
      <c r="L12" s="101"/>
      <c r="M12" s="102"/>
      <c r="N12" s="94"/>
      <c r="O12" s="95"/>
      <c r="P12" s="96"/>
      <c r="Q12" s="100" t="s">
        <v>116</v>
      </c>
      <c r="R12" s="101"/>
      <c r="S12" s="102"/>
      <c r="T12" s="103">
        <f>(E13+H13+K13+B13+Q13)</f>
        <v>24</v>
      </c>
      <c r="U12" s="105">
        <f>(G13+J13+M13+D13+S13)</f>
        <v>3</v>
      </c>
      <c r="V12" s="105">
        <f>(T12-U12)</f>
        <v>21</v>
      </c>
      <c r="W12" s="105">
        <f>COUNTIF(B12:S12,"○")</f>
        <v>5</v>
      </c>
      <c r="X12" s="105">
        <f>COUNTIF(B12:S12,"△")</f>
        <v>0</v>
      </c>
      <c r="Y12" s="105">
        <f>COUNTIF(B12:S12,"×")</f>
        <v>0</v>
      </c>
      <c r="Z12" s="109">
        <f>(3*W12+1*X12)</f>
        <v>15</v>
      </c>
      <c r="AA12" s="111">
        <v>1</v>
      </c>
      <c r="AB12" s="45"/>
      <c r="AC12" s="45"/>
      <c r="AD12" s="45"/>
    </row>
    <row r="13" spans="1:30" ht="27" customHeight="1">
      <c r="A13" s="108"/>
      <c r="B13" s="53">
        <v>7</v>
      </c>
      <c r="C13" s="53" t="s">
        <v>114</v>
      </c>
      <c r="D13" s="54">
        <v>1</v>
      </c>
      <c r="E13" s="55">
        <v>2</v>
      </c>
      <c r="F13" s="53" t="s">
        <v>114</v>
      </c>
      <c r="G13" s="54">
        <v>1</v>
      </c>
      <c r="H13" s="55">
        <v>5</v>
      </c>
      <c r="I13" s="53" t="s">
        <v>114</v>
      </c>
      <c r="J13" s="54">
        <v>0</v>
      </c>
      <c r="K13" s="55">
        <v>4</v>
      </c>
      <c r="L13" s="53" t="s">
        <v>114</v>
      </c>
      <c r="M13" s="54">
        <v>1</v>
      </c>
      <c r="N13" s="97"/>
      <c r="O13" s="98"/>
      <c r="P13" s="99"/>
      <c r="Q13" s="55">
        <v>6</v>
      </c>
      <c r="R13" s="53" t="s">
        <v>114</v>
      </c>
      <c r="S13" s="54">
        <v>0</v>
      </c>
      <c r="T13" s="104"/>
      <c r="U13" s="106"/>
      <c r="V13" s="106"/>
      <c r="W13" s="106"/>
      <c r="X13" s="106"/>
      <c r="Y13" s="106"/>
      <c r="Z13" s="110"/>
      <c r="AA13" s="112"/>
      <c r="AB13" s="45"/>
      <c r="AC13" s="45"/>
      <c r="AD13" s="45"/>
    </row>
    <row r="14" spans="1:30" ht="27" customHeight="1">
      <c r="A14" s="75" t="str">
        <f>'[1]対戦表（様式１）'!H7</f>
        <v>岐阜北B</v>
      </c>
      <c r="B14" s="83" t="s">
        <v>116</v>
      </c>
      <c r="C14" s="84"/>
      <c r="D14" s="85"/>
      <c r="E14" s="83" t="s">
        <v>113</v>
      </c>
      <c r="F14" s="84"/>
      <c r="G14" s="85"/>
      <c r="H14" s="83" t="s">
        <v>113</v>
      </c>
      <c r="I14" s="84"/>
      <c r="J14" s="85"/>
      <c r="K14" s="83" t="s">
        <v>113</v>
      </c>
      <c r="L14" s="84"/>
      <c r="M14" s="85"/>
      <c r="N14" s="83" t="s">
        <v>113</v>
      </c>
      <c r="O14" s="84"/>
      <c r="P14" s="85"/>
      <c r="Q14" s="77"/>
      <c r="R14" s="78"/>
      <c r="S14" s="79"/>
      <c r="T14" s="86">
        <f>(E15+H15+K15+N15+B15)</f>
        <v>3</v>
      </c>
      <c r="U14" s="88">
        <f>(G15+J15+M15+P15+D15)</f>
        <v>20</v>
      </c>
      <c r="V14" s="88">
        <f>(T14-U14)</f>
        <v>-17</v>
      </c>
      <c r="W14" s="88">
        <f>COUNTIF(B14:S14,"○")</f>
        <v>1</v>
      </c>
      <c r="X14" s="88">
        <f>COUNTIF(B14:S14,"△")</f>
        <v>0</v>
      </c>
      <c r="Y14" s="88">
        <f>COUNTIF(B14:S14,"×")</f>
        <v>4</v>
      </c>
      <c r="Z14" s="90">
        <f>(3*W14+1*X14)</f>
        <v>3</v>
      </c>
      <c r="AA14" s="92">
        <v>5</v>
      </c>
      <c r="AB14" s="45"/>
      <c r="AC14" s="45"/>
      <c r="AD14" s="45"/>
    </row>
    <row r="15" spans="1:30" ht="27" customHeight="1" thickBot="1">
      <c r="A15" s="76"/>
      <c r="B15" s="49">
        <v>3</v>
      </c>
      <c r="C15" s="49" t="s">
        <v>114</v>
      </c>
      <c r="D15" s="50">
        <v>2</v>
      </c>
      <c r="E15" s="51">
        <v>0</v>
      </c>
      <c r="F15" s="49" t="s">
        <v>114</v>
      </c>
      <c r="G15" s="50">
        <v>6</v>
      </c>
      <c r="H15" s="51">
        <v>0</v>
      </c>
      <c r="I15" s="49" t="s">
        <v>114</v>
      </c>
      <c r="J15" s="50">
        <v>3</v>
      </c>
      <c r="K15" s="51">
        <v>0</v>
      </c>
      <c r="L15" s="49" t="s">
        <v>114</v>
      </c>
      <c r="M15" s="50">
        <v>3</v>
      </c>
      <c r="N15" s="51">
        <v>0</v>
      </c>
      <c r="O15" s="49" t="s">
        <v>114</v>
      </c>
      <c r="P15" s="50">
        <v>6</v>
      </c>
      <c r="Q15" s="117"/>
      <c r="R15" s="118"/>
      <c r="S15" s="119"/>
      <c r="T15" s="120"/>
      <c r="U15" s="113"/>
      <c r="V15" s="113"/>
      <c r="W15" s="113"/>
      <c r="X15" s="113"/>
      <c r="Y15" s="113"/>
      <c r="Z15" s="114"/>
      <c r="AA15" s="115"/>
      <c r="AB15" s="45"/>
      <c r="AC15" s="45"/>
      <c r="AD15" s="45"/>
    </row>
    <row r="16" spans="1:30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</row>
    <row r="17" spans="1:30" ht="24.75" customHeight="1">
      <c r="A17" s="34"/>
      <c r="B17" s="52" t="s">
        <v>117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4"/>
      <c r="X17" s="116"/>
      <c r="Y17" s="116"/>
      <c r="Z17" s="116"/>
      <c r="AA17" s="116"/>
      <c r="AB17" s="34"/>
      <c r="AC17" s="34"/>
      <c r="AD17" s="34"/>
    </row>
    <row r="18" spans="1:30" ht="24.75" customHeight="1">
      <c r="A18" s="34"/>
      <c r="B18" s="52" t="s">
        <v>118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</row>
    <row r="19" spans="1:30" ht="24.75" customHeight="1">
      <c r="A19" s="34"/>
      <c r="B19" s="52" t="s">
        <v>119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</row>
    <row r="20" spans="1:30" ht="24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</row>
    <row r="21" ht="24.75" customHeight="1"/>
    <row r="22" spans="2:3" ht="24.75" customHeight="1">
      <c r="B22" s="3"/>
      <c r="C22" s="3"/>
    </row>
    <row r="23" spans="2:3" ht="24.75" customHeight="1">
      <c r="B23" s="3"/>
      <c r="C23" s="3"/>
    </row>
    <row r="24" ht="24.75" customHeight="1"/>
    <row r="25" ht="30" customHeight="1"/>
  </sheetData>
  <sheetProtection/>
  <mergeCells count="98">
    <mergeCell ref="X17:AA17"/>
    <mergeCell ref="N14:P14"/>
    <mergeCell ref="Q14:S15"/>
    <mergeCell ref="T14:T15"/>
    <mergeCell ref="U14:U15"/>
    <mergeCell ref="V14:V15"/>
    <mergeCell ref="W14:W15"/>
    <mergeCell ref="W12:W13"/>
    <mergeCell ref="X12:X13"/>
    <mergeCell ref="Y12:Y13"/>
    <mergeCell ref="Z12:Z13"/>
    <mergeCell ref="AA12:AA13"/>
    <mergeCell ref="X14:X15"/>
    <mergeCell ref="Y14:Y15"/>
    <mergeCell ref="Z14:Z15"/>
    <mergeCell ref="AA14:AA15"/>
    <mergeCell ref="A14:A15"/>
    <mergeCell ref="B14:D14"/>
    <mergeCell ref="E14:G14"/>
    <mergeCell ref="H14:J14"/>
    <mergeCell ref="K14:M14"/>
    <mergeCell ref="K12:M12"/>
    <mergeCell ref="A12:A13"/>
    <mergeCell ref="B12:D12"/>
    <mergeCell ref="E12:G12"/>
    <mergeCell ref="H12:J12"/>
    <mergeCell ref="N12:P13"/>
    <mergeCell ref="Q12:S12"/>
    <mergeCell ref="T12:T13"/>
    <mergeCell ref="U12:U13"/>
    <mergeCell ref="V12:V13"/>
    <mergeCell ref="V10:V11"/>
    <mergeCell ref="Q10:S10"/>
    <mergeCell ref="T10:T11"/>
    <mergeCell ref="U10:U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3"/>
  <sheetViews>
    <sheetView zoomScalePageLayoutView="0" workbookViewId="0" topLeftCell="A1">
      <selection activeCell="AF13" sqref="AF13"/>
    </sheetView>
  </sheetViews>
  <sheetFormatPr defaultColWidth="9.00390625" defaultRowHeight="13.5"/>
  <cols>
    <col min="1" max="1" width="14.00390625" style="0" customWidth="1"/>
    <col min="2" max="19" width="3.75390625" style="0" customWidth="1"/>
    <col min="20" max="21" width="3.875" style="0" customWidth="1"/>
    <col min="22" max="22" width="5.25390625" style="0" customWidth="1"/>
    <col min="23" max="25" width="3.875" style="0" customWidth="1"/>
    <col min="26" max="27" width="6.75390625" style="0" customWidth="1"/>
  </cols>
  <sheetData>
    <row r="1" spans="1:30" ht="35.25" customHeight="1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33"/>
      <c r="AC1" s="34"/>
      <c r="AD1" s="34"/>
    </row>
    <row r="2" spans="1:30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4"/>
      <c r="X2" s="34"/>
      <c r="Y2" s="34"/>
      <c r="Z2" s="34"/>
      <c r="AA2" s="34"/>
      <c r="AB2" s="34"/>
      <c r="AC2" s="34"/>
      <c r="AD2" s="34"/>
    </row>
    <row r="3" spans="1:30" ht="90.75" customHeight="1">
      <c r="A3" s="36"/>
      <c r="B3" s="72" t="str">
        <f>A4</f>
        <v>大垣日大C</v>
      </c>
      <c r="C3" s="73"/>
      <c r="D3" s="74"/>
      <c r="E3" s="72" t="str">
        <f>A6</f>
        <v>揖斐・不破</v>
      </c>
      <c r="F3" s="73"/>
      <c r="G3" s="74"/>
      <c r="H3" s="72" t="str">
        <f>A8</f>
        <v>大垣西</v>
      </c>
      <c r="I3" s="73"/>
      <c r="J3" s="74"/>
      <c r="K3" s="72" t="str">
        <f>A10</f>
        <v>羽島</v>
      </c>
      <c r="L3" s="73"/>
      <c r="M3" s="74"/>
      <c r="N3" s="72" t="str">
        <f>A12</f>
        <v>各務原西</v>
      </c>
      <c r="O3" s="73"/>
      <c r="P3" s="74"/>
      <c r="Q3" s="72" t="str">
        <f>A14</f>
        <v>岐阜第一B</v>
      </c>
      <c r="R3" s="73"/>
      <c r="S3" s="74"/>
      <c r="T3" s="37" t="s">
        <v>105</v>
      </c>
      <c r="U3" s="38" t="s">
        <v>106</v>
      </c>
      <c r="V3" s="38" t="s">
        <v>107</v>
      </c>
      <c r="W3" s="38" t="s">
        <v>108</v>
      </c>
      <c r="X3" s="38" t="s">
        <v>109</v>
      </c>
      <c r="Y3" s="38" t="s">
        <v>110</v>
      </c>
      <c r="Z3" s="39" t="s">
        <v>111</v>
      </c>
      <c r="AA3" s="40" t="s">
        <v>112</v>
      </c>
      <c r="AB3" s="41"/>
      <c r="AC3" s="41"/>
      <c r="AD3" s="41"/>
    </row>
    <row r="4" spans="1:30" ht="27" customHeight="1">
      <c r="A4" s="75" t="s">
        <v>24</v>
      </c>
      <c r="B4" s="121"/>
      <c r="C4" s="121"/>
      <c r="D4" s="121"/>
      <c r="E4" s="122" t="s">
        <v>116</v>
      </c>
      <c r="F4" s="123"/>
      <c r="G4" s="124"/>
      <c r="H4" s="122" t="s">
        <v>113</v>
      </c>
      <c r="I4" s="123"/>
      <c r="J4" s="124"/>
      <c r="K4" s="122" t="s">
        <v>116</v>
      </c>
      <c r="L4" s="123"/>
      <c r="M4" s="124"/>
      <c r="N4" s="122" t="s">
        <v>113</v>
      </c>
      <c r="O4" s="123"/>
      <c r="P4" s="124"/>
      <c r="Q4" s="122" t="s">
        <v>113</v>
      </c>
      <c r="R4" s="123"/>
      <c r="S4" s="124"/>
      <c r="T4" s="125">
        <f>(E5+H5+K5+N5+Q5)</f>
        <v>19</v>
      </c>
      <c r="U4" s="127">
        <f>(G5+J5+M5+P5+S5)</f>
        <v>17</v>
      </c>
      <c r="V4" s="127">
        <f>(T4-U4)</f>
        <v>2</v>
      </c>
      <c r="W4" s="127">
        <f>COUNTIF(E4:S4,"○")</f>
        <v>2</v>
      </c>
      <c r="X4" s="127">
        <f>COUNTIF(E4:S4,"△")</f>
        <v>0</v>
      </c>
      <c r="Y4" s="127">
        <f>COUNTIF(E4:S4,"×")</f>
        <v>3</v>
      </c>
      <c r="Z4" s="128">
        <f>(3*W4+1*X4)</f>
        <v>6</v>
      </c>
      <c r="AA4" s="92">
        <v>4</v>
      </c>
      <c r="AB4" s="45"/>
      <c r="AC4" s="45"/>
      <c r="AD4" s="45"/>
    </row>
    <row r="5" spans="1:30" ht="27" customHeight="1">
      <c r="A5" s="76"/>
      <c r="B5" s="121"/>
      <c r="C5" s="121"/>
      <c r="D5" s="121"/>
      <c r="E5" s="42">
        <v>11</v>
      </c>
      <c r="F5" s="43" t="s">
        <v>114</v>
      </c>
      <c r="G5" s="44">
        <v>0</v>
      </c>
      <c r="H5" s="42">
        <v>1</v>
      </c>
      <c r="I5" s="43" t="s">
        <v>114</v>
      </c>
      <c r="J5" s="44">
        <v>8</v>
      </c>
      <c r="K5" s="42">
        <v>6</v>
      </c>
      <c r="L5" s="43" t="s">
        <v>114</v>
      </c>
      <c r="M5" s="44">
        <v>0</v>
      </c>
      <c r="N5" s="42">
        <v>0</v>
      </c>
      <c r="O5" s="43" t="s">
        <v>114</v>
      </c>
      <c r="P5" s="44">
        <v>7</v>
      </c>
      <c r="Q5" s="42">
        <v>1</v>
      </c>
      <c r="R5" s="43" t="s">
        <v>114</v>
      </c>
      <c r="S5" s="44">
        <v>2</v>
      </c>
      <c r="T5" s="126"/>
      <c r="U5" s="89"/>
      <c r="V5" s="89"/>
      <c r="W5" s="89"/>
      <c r="X5" s="89"/>
      <c r="Y5" s="89"/>
      <c r="Z5" s="91"/>
      <c r="AA5" s="93"/>
      <c r="AB5" s="45"/>
      <c r="AC5" s="45"/>
      <c r="AD5" s="45"/>
    </row>
    <row r="6" spans="1:30" ht="27" customHeight="1">
      <c r="A6" s="75" t="s">
        <v>121</v>
      </c>
      <c r="B6" s="84" t="s">
        <v>113</v>
      </c>
      <c r="C6" s="84"/>
      <c r="D6" s="85"/>
      <c r="E6" s="78"/>
      <c r="F6" s="78"/>
      <c r="G6" s="78"/>
      <c r="H6" s="83" t="s">
        <v>113</v>
      </c>
      <c r="I6" s="84"/>
      <c r="J6" s="85"/>
      <c r="K6" s="83" t="s">
        <v>113</v>
      </c>
      <c r="L6" s="84"/>
      <c r="M6" s="85"/>
      <c r="N6" s="83" t="s">
        <v>113</v>
      </c>
      <c r="O6" s="84"/>
      <c r="P6" s="85"/>
      <c r="Q6" s="83" t="s">
        <v>113</v>
      </c>
      <c r="R6" s="84"/>
      <c r="S6" s="85"/>
      <c r="T6" s="86">
        <f>(B7+H7+K7+N7+Q7)</f>
        <v>2</v>
      </c>
      <c r="U6" s="88">
        <f>(J7+D7+M7+P7+S7)</f>
        <v>42</v>
      </c>
      <c r="V6" s="88">
        <f>(T6-U6)</f>
        <v>-40</v>
      </c>
      <c r="W6" s="127">
        <f>COUNTIF(B6:S6,"○")</f>
        <v>0</v>
      </c>
      <c r="X6" s="127">
        <f>COUNTIF(B6:S6,"△")</f>
        <v>0</v>
      </c>
      <c r="Y6" s="127">
        <f>COUNTIF(B6:S6,"×")</f>
        <v>5</v>
      </c>
      <c r="Z6" s="90">
        <f>(3*W6+1*X6)</f>
        <v>0</v>
      </c>
      <c r="AA6" s="92">
        <v>6</v>
      </c>
      <c r="AB6" s="45"/>
      <c r="AC6" s="45"/>
      <c r="AD6" s="45"/>
    </row>
    <row r="7" spans="1:30" ht="27" customHeight="1">
      <c r="A7" s="76"/>
      <c r="B7" s="46">
        <v>0</v>
      </c>
      <c r="C7" s="46" t="s">
        <v>114</v>
      </c>
      <c r="D7" s="47">
        <v>11</v>
      </c>
      <c r="E7" s="81"/>
      <c r="F7" s="81"/>
      <c r="G7" s="81"/>
      <c r="H7" s="48">
        <v>0</v>
      </c>
      <c r="I7" s="46" t="s">
        <v>114</v>
      </c>
      <c r="J7" s="47">
        <v>8</v>
      </c>
      <c r="K7" s="48">
        <v>1</v>
      </c>
      <c r="L7" s="46" t="s">
        <v>114</v>
      </c>
      <c r="M7" s="47">
        <v>5</v>
      </c>
      <c r="N7" s="48">
        <v>0</v>
      </c>
      <c r="O7" s="46" t="s">
        <v>114</v>
      </c>
      <c r="P7" s="47">
        <v>15</v>
      </c>
      <c r="Q7" s="48">
        <v>1</v>
      </c>
      <c r="R7" s="46" t="s">
        <v>114</v>
      </c>
      <c r="S7" s="47">
        <v>3</v>
      </c>
      <c r="T7" s="87"/>
      <c r="U7" s="89"/>
      <c r="V7" s="89"/>
      <c r="W7" s="89"/>
      <c r="X7" s="89"/>
      <c r="Y7" s="89"/>
      <c r="Z7" s="91"/>
      <c r="AA7" s="93"/>
      <c r="AB7" s="45"/>
      <c r="AC7" s="45"/>
      <c r="AD7" s="45"/>
    </row>
    <row r="8" spans="1:30" ht="27" customHeight="1">
      <c r="A8" s="75" t="s">
        <v>25</v>
      </c>
      <c r="B8" s="123" t="s">
        <v>116</v>
      </c>
      <c r="C8" s="123"/>
      <c r="D8" s="124"/>
      <c r="E8" s="122" t="s">
        <v>116</v>
      </c>
      <c r="F8" s="123"/>
      <c r="G8" s="124"/>
      <c r="H8" s="121"/>
      <c r="I8" s="121"/>
      <c r="J8" s="121"/>
      <c r="K8" s="122" t="s">
        <v>116</v>
      </c>
      <c r="L8" s="123"/>
      <c r="M8" s="124"/>
      <c r="N8" s="122" t="s">
        <v>113</v>
      </c>
      <c r="O8" s="123"/>
      <c r="P8" s="124"/>
      <c r="Q8" s="122" t="s">
        <v>116</v>
      </c>
      <c r="R8" s="123"/>
      <c r="S8" s="124"/>
      <c r="T8" s="86">
        <f>(E9+B9+K9+N9+Q9)</f>
        <v>22</v>
      </c>
      <c r="U8" s="88">
        <f>(G9+D9+M9+P9+S9)</f>
        <v>3</v>
      </c>
      <c r="V8" s="88">
        <f>(T8-U8)</f>
        <v>19</v>
      </c>
      <c r="W8" s="127">
        <f>COUNTIF(B8:S8,"○")</f>
        <v>4</v>
      </c>
      <c r="X8" s="127">
        <f>COUNTIF(B8:S8,"△")</f>
        <v>0</v>
      </c>
      <c r="Y8" s="127">
        <f>COUNTIF(B8:S8,"×")</f>
        <v>1</v>
      </c>
      <c r="Z8" s="90">
        <f>(3*W8+1*X8)</f>
        <v>12</v>
      </c>
      <c r="AA8" s="92">
        <v>2</v>
      </c>
      <c r="AB8" s="45"/>
      <c r="AC8" s="45"/>
      <c r="AD8" s="45"/>
    </row>
    <row r="9" spans="1:30" ht="27" customHeight="1">
      <c r="A9" s="76"/>
      <c r="B9" s="43">
        <v>8</v>
      </c>
      <c r="C9" s="43" t="s">
        <v>114</v>
      </c>
      <c r="D9" s="44">
        <v>1</v>
      </c>
      <c r="E9" s="42">
        <v>8</v>
      </c>
      <c r="F9" s="43" t="s">
        <v>114</v>
      </c>
      <c r="G9" s="44">
        <v>0</v>
      </c>
      <c r="H9" s="121"/>
      <c r="I9" s="121"/>
      <c r="J9" s="121"/>
      <c r="K9" s="42">
        <v>4</v>
      </c>
      <c r="L9" s="43" t="s">
        <v>114</v>
      </c>
      <c r="M9" s="44">
        <v>0</v>
      </c>
      <c r="N9" s="42">
        <v>0</v>
      </c>
      <c r="O9" s="43" t="s">
        <v>114</v>
      </c>
      <c r="P9" s="44">
        <v>1</v>
      </c>
      <c r="Q9" s="42">
        <v>2</v>
      </c>
      <c r="R9" s="43" t="s">
        <v>114</v>
      </c>
      <c r="S9" s="44">
        <v>1</v>
      </c>
      <c r="T9" s="87"/>
      <c r="U9" s="89"/>
      <c r="V9" s="89"/>
      <c r="W9" s="89"/>
      <c r="X9" s="89"/>
      <c r="Y9" s="89"/>
      <c r="Z9" s="91"/>
      <c r="AA9" s="93"/>
      <c r="AB9" s="45"/>
      <c r="AC9" s="45"/>
      <c r="AD9" s="45"/>
    </row>
    <row r="10" spans="1:30" ht="27" customHeight="1">
      <c r="A10" s="75" t="s">
        <v>26</v>
      </c>
      <c r="B10" s="84" t="s">
        <v>113</v>
      </c>
      <c r="C10" s="84"/>
      <c r="D10" s="85"/>
      <c r="E10" s="83" t="s">
        <v>116</v>
      </c>
      <c r="F10" s="84"/>
      <c r="G10" s="85"/>
      <c r="H10" s="83" t="s">
        <v>113</v>
      </c>
      <c r="I10" s="84"/>
      <c r="J10" s="85"/>
      <c r="K10" s="78"/>
      <c r="L10" s="78"/>
      <c r="M10" s="78"/>
      <c r="N10" s="83" t="s">
        <v>113</v>
      </c>
      <c r="O10" s="84"/>
      <c r="P10" s="85"/>
      <c r="Q10" s="129" t="s">
        <v>113</v>
      </c>
      <c r="R10" s="130"/>
      <c r="S10" s="131"/>
      <c r="T10" s="86">
        <f>(E11+H11+B11+N11+Q11)</f>
        <v>5</v>
      </c>
      <c r="U10" s="88">
        <f>(G11+J11+D11+P11+S11)</f>
        <v>17</v>
      </c>
      <c r="V10" s="88">
        <f>(T10-U10)</f>
        <v>-12</v>
      </c>
      <c r="W10" s="127">
        <f>COUNTIF(B10:S10,"○")</f>
        <v>1</v>
      </c>
      <c r="X10" s="127">
        <f>COUNTIF(B10:S10,"△")</f>
        <v>0</v>
      </c>
      <c r="Y10" s="127">
        <f>COUNTIF(B10:S10,"×")</f>
        <v>4</v>
      </c>
      <c r="Z10" s="90">
        <f>(3*W10+1*X10)</f>
        <v>3</v>
      </c>
      <c r="AA10" s="92">
        <v>5</v>
      </c>
      <c r="AB10" s="45"/>
      <c r="AC10" s="45"/>
      <c r="AD10" s="45"/>
    </row>
    <row r="11" spans="1:30" ht="27" customHeight="1">
      <c r="A11" s="76"/>
      <c r="B11" s="46">
        <v>0</v>
      </c>
      <c r="C11" s="46" t="s">
        <v>114</v>
      </c>
      <c r="D11" s="47">
        <v>6</v>
      </c>
      <c r="E11" s="48">
        <v>5</v>
      </c>
      <c r="F11" s="46" t="s">
        <v>114</v>
      </c>
      <c r="G11" s="47">
        <v>1</v>
      </c>
      <c r="H11" s="48">
        <v>0</v>
      </c>
      <c r="I11" s="46" t="s">
        <v>114</v>
      </c>
      <c r="J11" s="47">
        <v>4</v>
      </c>
      <c r="K11" s="81"/>
      <c r="L11" s="81"/>
      <c r="M11" s="81"/>
      <c r="N11" s="48">
        <v>0</v>
      </c>
      <c r="O11" s="46" t="s">
        <v>114</v>
      </c>
      <c r="P11" s="47">
        <v>3</v>
      </c>
      <c r="Q11" s="56">
        <v>0</v>
      </c>
      <c r="R11" s="57" t="s">
        <v>114</v>
      </c>
      <c r="S11" s="58">
        <v>3</v>
      </c>
      <c r="T11" s="87"/>
      <c r="U11" s="89"/>
      <c r="V11" s="89"/>
      <c r="W11" s="89"/>
      <c r="X11" s="89"/>
      <c r="Y11" s="89"/>
      <c r="Z11" s="91"/>
      <c r="AA11" s="93"/>
      <c r="AB11" s="45"/>
      <c r="AC11" s="45"/>
      <c r="AD11" s="45"/>
    </row>
    <row r="12" spans="1:30" ht="27" customHeight="1">
      <c r="A12" s="107" t="s">
        <v>27</v>
      </c>
      <c r="B12" s="132" t="s">
        <v>116</v>
      </c>
      <c r="C12" s="132"/>
      <c r="D12" s="133"/>
      <c r="E12" s="134" t="s">
        <v>116</v>
      </c>
      <c r="F12" s="132"/>
      <c r="G12" s="133"/>
      <c r="H12" s="134" t="s">
        <v>116</v>
      </c>
      <c r="I12" s="132"/>
      <c r="J12" s="133"/>
      <c r="K12" s="134" t="s">
        <v>116</v>
      </c>
      <c r="L12" s="132"/>
      <c r="M12" s="133"/>
      <c r="N12" s="135"/>
      <c r="O12" s="136"/>
      <c r="P12" s="137"/>
      <c r="Q12" s="134" t="s">
        <v>116</v>
      </c>
      <c r="R12" s="132"/>
      <c r="S12" s="133"/>
      <c r="T12" s="103">
        <f>(E13+H13+K13+B13+Q13)</f>
        <v>28</v>
      </c>
      <c r="U12" s="105">
        <f>(G13+J13+M13+D13+S13)</f>
        <v>0</v>
      </c>
      <c r="V12" s="105">
        <f>(T12-U12)</f>
        <v>28</v>
      </c>
      <c r="W12" s="138">
        <f>COUNTIF(B12:S12,"○")</f>
        <v>5</v>
      </c>
      <c r="X12" s="138">
        <f>COUNTIF(B12:S12,"△")</f>
        <v>0</v>
      </c>
      <c r="Y12" s="138">
        <f>COUNTIF(B12:S12,"×")</f>
        <v>0</v>
      </c>
      <c r="Z12" s="109">
        <f>(3*W12+1*X12)</f>
        <v>15</v>
      </c>
      <c r="AA12" s="111">
        <v>1</v>
      </c>
      <c r="AB12" s="45"/>
      <c r="AC12" s="45"/>
      <c r="AD12" s="45"/>
    </row>
    <row r="13" spans="1:30" ht="27" customHeight="1">
      <c r="A13" s="108"/>
      <c r="B13" s="53">
        <v>7</v>
      </c>
      <c r="C13" s="53" t="s">
        <v>114</v>
      </c>
      <c r="D13" s="54">
        <v>0</v>
      </c>
      <c r="E13" s="55">
        <v>15</v>
      </c>
      <c r="F13" s="53" t="s">
        <v>114</v>
      </c>
      <c r="G13" s="54">
        <v>0</v>
      </c>
      <c r="H13" s="55">
        <v>1</v>
      </c>
      <c r="I13" s="53" t="s">
        <v>114</v>
      </c>
      <c r="J13" s="54">
        <v>0</v>
      </c>
      <c r="K13" s="55">
        <v>3</v>
      </c>
      <c r="L13" s="53" t="s">
        <v>114</v>
      </c>
      <c r="M13" s="54">
        <v>0</v>
      </c>
      <c r="N13" s="97"/>
      <c r="O13" s="98"/>
      <c r="P13" s="99"/>
      <c r="Q13" s="55">
        <v>2</v>
      </c>
      <c r="R13" s="53" t="s">
        <v>114</v>
      </c>
      <c r="S13" s="54">
        <v>0</v>
      </c>
      <c r="T13" s="104"/>
      <c r="U13" s="106"/>
      <c r="V13" s="106"/>
      <c r="W13" s="106"/>
      <c r="X13" s="106"/>
      <c r="Y13" s="106"/>
      <c r="Z13" s="110"/>
      <c r="AA13" s="112"/>
      <c r="AB13" s="45"/>
      <c r="AC13" s="45"/>
      <c r="AD13" s="45"/>
    </row>
    <row r="14" spans="1:30" ht="27" customHeight="1">
      <c r="A14" s="75" t="s">
        <v>28</v>
      </c>
      <c r="B14" s="123" t="s">
        <v>116</v>
      </c>
      <c r="C14" s="123"/>
      <c r="D14" s="124"/>
      <c r="E14" s="122" t="s">
        <v>116</v>
      </c>
      <c r="F14" s="123"/>
      <c r="G14" s="124"/>
      <c r="H14" s="122" t="s">
        <v>113</v>
      </c>
      <c r="I14" s="123"/>
      <c r="J14" s="124"/>
      <c r="K14" s="140" t="s">
        <v>116</v>
      </c>
      <c r="L14" s="141"/>
      <c r="M14" s="142"/>
      <c r="N14" s="122" t="s">
        <v>113</v>
      </c>
      <c r="O14" s="123"/>
      <c r="P14" s="124"/>
      <c r="Q14" s="121"/>
      <c r="R14" s="121"/>
      <c r="S14" s="121"/>
      <c r="T14" s="86">
        <f>(E15+H15+K15+N15+B15)</f>
        <v>9</v>
      </c>
      <c r="U14" s="88">
        <f>(G15+J15+M15+P15+D15)</f>
        <v>6</v>
      </c>
      <c r="V14" s="88">
        <f>(T14-U14)</f>
        <v>3</v>
      </c>
      <c r="W14" s="127">
        <f>COUNTIF(B14:S14,"○")</f>
        <v>3</v>
      </c>
      <c r="X14" s="127">
        <f>COUNTIF(B14:S14,"△")</f>
        <v>0</v>
      </c>
      <c r="Y14" s="127">
        <f>COUNTIF(B14:S14,"×")</f>
        <v>2</v>
      </c>
      <c r="Z14" s="90">
        <f>(3*W14+1*X14)</f>
        <v>9</v>
      </c>
      <c r="AA14" s="92">
        <v>3</v>
      </c>
      <c r="AB14" s="45"/>
      <c r="AC14" s="45"/>
      <c r="AD14" s="45"/>
    </row>
    <row r="15" spans="1:30" ht="27" customHeight="1" thickBot="1">
      <c r="A15" s="139"/>
      <c r="B15" s="49">
        <v>2</v>
      </c>
      <c r="C15" s="49" t="s">
        <v>114</v>
      </c>
      <c r="D15" s="50">
        <v>1</v>
      </c>
      <c r="E15" s="51">
        <v>3</v>
      </c>
      <c r="F15" s="49" t="s">
        <v>114</v>
      </c>
      <c r="G15" s="50">
        <v>1</v>
      </c>
      <c r="H15" s="51">
        <v>1</v>
      </c>
      <c r="I15" s="49" t="s">
        <v>114</v>
      </c>
      <c r="J15" s="50">
        <v>2</v>
      </c>
      <c r="K15" s="59">
        <v>3</v>
      </c>
      <c r="L15" s="60" t="s">
        <v>114</v>
      </c>
      <c r="M15" s="61">
        <v>0</v>
      </c>
      <c r="N15" s="51">
        <v>0</v>
      </c>
      <c r="O15" s="49" t="s">
        <v>114</v>
      </c>
      <c r="P15" s="50">
        <v>2</v>
      </c>
      <c r="Q15" s="118"/>
      <c r="R15" s="118"/>
      <c r="S15" s="118"/>
      <c r="T15" s="120"/>
      <c r="U15" s="113"/>
      <c r="V15" s="113"/>
      <c r="W15" s="113"/>
      <c r="X15" s="113"/>
      <c r="Y15" s="113"/>
      <c r="Z15" s="114"/>
      <c r="AA15" s="115"/>
      <c r="AB15" s="45"/>
      <c r="AC15" s="45"/>
      <c r="AD15" s="45"/>
    </row>
    <row r="16" spans="1:30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</row>
    <row r="17" spans="1:30" ht="24.75" customHeight="1">
      <c r="A17" s="34"/>
      <c r="B17" s="52" t="s">
        <v>117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4"/>
      <c r="X17" s="116"/>
      <c r="Y17" s="116"/>
      <c r="Z17" s="116"/>
      <c r="AA17" s="116"/>
      <c r="AB17" s="34"/>
      <c r="AC17" s="34"/>
      <c r="AD17" s="34"/>
    </row>
    <row r="18" spans="1:30" ht="24.75" customHeight="1">
      <c r="A18" s="34"/>
      <c r="B18" s="52" t="s">
        <v>118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</row>
    <row r="19" spans="1:30" ht="24.75" customHeight="1">
      <c r="A19" s="34"/>
      <c r="B19" s="52" t="s">
        <v>119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</row>
    <row r="20" spans="1:30" ht="24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</row>
    <row r="21" ht="24.75" customHeight="1"/>
    <row r="22" spans="2:3" ht="24.75" customHeight="1">
      <c r="B22" s="3"/>
      <c r="C22" s="3"/>
    </row>
    <row r="23" spans="2:3" ht="24.75" customHeight="1">
      <c r="B23" s="3"/>
      <c r="C23" s="3"/>
    </row>
    <row r="24" ht="24.75" customHeight="1"/>
    <row r="25" ht="30" customHeight="1"/>
  </sheetData>
  <sheetProtection/>
  <mergeCells count="98"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Q12:S12"/>
    <mergeCell ref="T12:T13"/>
    <mergeCell ref="U12:U13"/>
    <mergeCell ref="V12:V13"/>
    <mergeCell ref="W12:W13"/>
    <mergeCell ref="X12:X13"/>
    <mergeCell ref="A12:A13"/>
    <mergeCell ref="B12:D12"/>
    <mergeCell ref="E12:G12"/>
    <mergeCell ref="H12:J12"/>
    <mergeCell ref="K12:M12"/>
    <mergeCell ref="N12:P13"/>
    <mergeCell ref="V10:V11"/>
    <mergeCell ref="W10:W11"/>
    <mergeCell ref="X10:X11"/>
    <mergeCell ref="Y10:Y11"/>
    <mergeCell ref="Z10:Z11"/>
    <mergeCell ref="AA10:AA11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U8:U9"/>
    <mergeCell ref="V8:V9"/>
    <mergeCell ref="W8:W9"/>
    <mergeCell ref="X8:X9"/>
    <mergeCell ref="Y8:Y9"/>
    <mergeCell ref="Z8:Z9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T6:T7"/>
    <mergeCell ref="U6:U7"/>
    <mergeCell ref="V6:V7"/>
    <mergeCell ref="W6:W7"/>
    <mergeCell ref="X6:X7"/>
    <mergeCell ref="Y6:Y7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Q4:S4"/>
    <mergeCell ref="T4:T5"/>
    <mergeCell ref="U4:U5"/>
    <mergeCell ref="V4:V5"/>
    <mergeCell ref="W4:W5"/>
    <mergeCell ref="X4:X5"/>
    <mergeCell ref="A4:A5"/>
    <mergeCell ref="B4:D5"/>
    <mergeCell ref="E4:G4"/>
    <mergeCell ref="H4:J4"/>
    <mergeCell ref="K4:M4"/>
    <mergeCell ref="N4:P4"/>
    <mergeCell ref="A1:AA1"/>
    <mergeCell ref="B3:D3"/>
    <mergeCell ref="E3:G3"/>
    <mergeCell ref="H3:J3"/>
    <mergeCell ref="K3:M3"/>
    <mergeCell ref="N3:P3"/>
    <mergeCell ref="Q3:S3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7">
      <selection activeCell="K18" sqref="K1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143" t="s">
        <v>35</v>
      </c>
      <c r="B2" s="144"/>
      <c r="C2" s="144"/>
      <c r="D2" s="144"/>
      <c r="E2" s="145"/>
      <c r="G2" s="2">
        <v>1</v>
      </c>
      <c r="H2" s="2" t="s">
        <v>36</v>
      </c>
    </row>
    <row r="3" spans="1:8" ht="19.5" customHeight="1" thickBot="1">
      <c r="A3" s="146"/>
      <c r="B3" s="147"/>
      <c r="C3" s="147"/>
      <c r="D3" s="147"/>
      <c r="E3" s="148"/>
      <c r="G3" s="2">
        <v>2</v>
      </c>
      <c r="H3" s="2" t="s">
        <v>37</v>
      </c>
    </row>
    <row r="4" spans="7:8" ht="19.5" customHeight="1">
      <c r="G4" s="2">
        <v>3</v>
      </c>
      <c r="H4" s="2" t="s">
        <v>38</v>
      </c>
    </row>
    <row r="5" spans="1:8" ht="19.5" customHeight="1">
      <c r="A5" s="149"/>
      <c r="B5" s="149"/>
      <c r="D5" s="149">
        <f>IF(C5=0,"",VLOOKUP(C5,$G$2:$H$8,2))</f>
      </c>
      <c r="E5" s="149"/>
      <c r="G5" s="2">
        <v>4</v>
      </c>
      <c r="H5" s="2" t="s">
        <v>39</v>
      </c>
    </row>
    <row r="6" spans="1:10" ht="19.5" customHeight="1">
      <c r="A6" s="149"/>
      <c r="B6" s="149"/>
      <c r="D6" s="149"/>
      <c r="E6" s="149"/>
      <c r="G6" s="2">
        <v>5</v>
      </c>
      <c r="H6" s="2" t="s">
        <v>40</v>
      </c>
      <c r="J6" s="3"/>
    </row>
    <row r="7" spans="7:10" ht="19.5" customHeight="1">
      <c r="G7" s="2">
        <v>6</v>
      </c>
      <c r="H7" s="2" t="s">
        <v>41</v>
      </c>
      <c r="J7" s="3"/>
    </row>
    <row r="8" spans="4:10" ht="19.5" customHeight="1">
      <c r="D8" s="149"/>
      <c r="E8" s="149"/>
      <c r="G8" s="2">
        <v>7</v>
      </c>
      <c r="H8" s="2" t="s">
        <v>42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150" t="s">
        <v>2</v>
      </c>
      <c r="D10" s="151"/>
      <c r="E10" s="151"/>
      <c r="F10" s="151"/>
      <c r="G10" s="152"/>
      <c r="H10" s="2" t="s">
        <v>3</v>
      </c>
      <c r="I10" s="4" t="s">
        <v>4</v>
      </c>
      <c r="J10" s="3"/>
    </row>
    <row r="11" spans="1:13" ht="24.75" customHeight="1">
      <c r="A11" s="153">
        <v>1</v>
      </c>
      <c r="B11" s="155">
        <v>45087</v>
      </c>
      <c r="C11" s="12">
        <v>1</v>
      </c>
      <c r="D11" s="10" t="str">
        <f aca="true" t="shared" si="0" ref="D11:D19">IF(C11=0,"",VLOOKUP(C11,$G$2:$H$8,2))</f>
        <v>岐阜北A</v>
      </c>
      <c r="E11" s="15" t="s">
        <v>77</v>
      </c>
      <c r="F11" s="22">
        <v>3</v>
      </c>
      <c r="G11" s="10" t="str">
        <f aca="true" t="shared" si="1" ref="G11:G19">IF(F11=0,"",VLOOKUP(F11,$G$2:$H$8,2))</f>
        <v>飛騨高山</v>
      </c>
      <c r="H11" s="154" t="s">
        <v>43</v>
      </c>
      <c r="I11" s="16">
        <v>0.4166666666666667</v>
      </c>
      <c r="J11" s="3"/>
      <c r="L11" s="3"/>
      <c r="M11" s="3"/>
    </row>
    <row r="12" spans="1:13" ht="24.75" customHeight="1">
      <c r="A12" s="154"/>
      <c r="B12" s="155"/>
      <c r="C12" s="10">
        <v>6</v>
      </c>
      <c r="D12" s="10" t="str">
        <f t="shared" si="0"/>
        <v>大垣養老</v>
      </c>
      <c r="E12" s="15" t="s">
        <v>78</v>
      </c>
      <c r="F12" s="10">
        <v>5</v>
      </c>
      <c r="G12" s="10" t="str">
        <f t="shared" si="1"/>
        <v>池田</v>
      </c>
      <c r="H12" s="154"/>
      <c r="I12" s="11">
        <v>0.4791666666666667</v>
      </c>
      <c r="J12" s="3"/>
      <c r="L12" s="3"/>
      <c r="M12" s="3"/>
    </row>
    <row r="13" spans="1:13" ht="24.75" customHeight="1">
      <c r="A13" s="154"/>
      <c r="B13" s="155"/>
      <c r="C13" s="9">
        <v>7</v>
      </c>
      <c r="D13" s="21" t="str">
        <f t="shared" si="0"/>
        <v>岐阜高専</v>
      </c>
      <c r="E13" s="15" t="s">
        <v>79</v>
      </c>
      <c r="F13" s="21">
        <v>4</v>
      </c>
      <c r="G13" s="21" t="str">
        <f t="shared" si="1"/>
        <v>大垣日大B</v>
      </c>
      <c r="H13" s="154"/>
      <c r="I13" s="11">
        <v>0.5416666666666666</v>
      </c>
      <c r="J13" s="3"/>
      <c r="L13" s="5"/>
      <c r="M13" s="5"/>
    </row>
    <row r="14" spans="1:13" ht="24.75" customHeight="1">
      <c r="A14" s="156">
        <v>2</v>
      </c>
      <c r="B14" s="157">
        <v>45094</v>
      </c>
      <c r="C14" s="24">
        <v>6</v>
      </c>
      <c r="D14" s="24" t="str">
        <f t="shared" si="0"/>
        <v>大垣養老</v>
      </c>
      <c r="E14" s="15" t="s">
        <v>85</v>
      </c>
      <c r="F14" s="24">
        <v>3</v>
      </c>
      <c r="G14" s="24" t="str">
        <f t="shared" si="1"/>
        <v>飛騨高山</v>
      </c>
      <c r="H14" s="156" t="s">
        <v>44</v>
      </c>
      <c r="I14" s="16">
        <v>0.4791666666666667</v>
      </c>
      <c r="J14" s="3"/>
      <c r="L14" s="3"/>
      <c r="M14" s="3"/>
    </row>
    <row r="15" spans="1:13" ht="24.75" customHeight="1">
      <c r="A15" s="156"/>
      <c r="B15" s="157"/>
      <c r="C15" s="24">
        <v>7</v>
      </c>
      <c r="D15" s="24" t="str">
        <f t="shared" si="0"/>
        <v>岐阜高専</v>
      </c>
      <c r="E15" s="15" t="s">
        <v>86</v>
      </c>
      <c r="F15" s="24">
        <v>2</v>
      </c>
      <c r="G15" s="26" t="str">
        <f t="shared" si="1"/>
        <v>岐阜聖徳学園A</v>
      </c>
      <c r="H15" s="156"/>
      <c r="I15" s="25">
        <v>0.5416666666666666</v>
      </c>
      <c r="J15" s="3"/>
      <c r="L15" s="3"/>
      <c r="M15" s="3"/>
    </row>
    <row r="16" spans="1:13" ht="24.75" customHeight="1">
      <c r="A16" s="156">
        <v>3</v>
      </c>
      <c r="B16" s="157">
        <v>45101</v>
      </c>
      <c r="C16" s="29">
        <v>1</v>
      </c>
      <c r="D16" s="29" t="str">
        <f t="shared" si="0"/>
        <v>岐阜北A</v>
      </c>
      <c r="E16" s="29" t="s">
        <v>92</v>
      </c>
      <c r="F16" s="29">
        <v>5</v>
      </c>
      <c r="G16" s="29" t="str">
        <f t="shared" si="1"/>
        <v>池田</v>
      </c>
      <c r="H16" s="162" t="s">
        <v>45</v>
      </c>
      <c r="I16" s="16">
        <v>0.3958333333333333</v>
      </c>
      <c r="J16" s="3"/>
      <c r="L16" s="5"/>
      <c r="M16" s="5"/>
    </row>
    <row r="17" spans="1:13" ht="24.75" customHeight="1">
      <c r="A17" s="156"/>
      <c r="B17" s="157"/>
      <c r="C17" s="29">
        <v>2</v>
      </c>
      <c r="D17" s="29" t="str">
        <f t="shared" si="0"/>
        <v>岐阜聖徳学園A</v>
      </c>
      <c r="E17" s="29" t="s">
        <v>87</v>
      </c>
      <c r="F17" s="29">
        <v>4</v>
      </c>
      <c r="G17" s="29" t="str">
        <f t="shared" si="1"/>
        <v>大垣日大B</v>
      </c>
      <c r="H17" s="162"/>
      <c r="I17" s="25">
        <v>0.4583333333333333</v>
      </c>
      <c r="J17" s="3"/>
      <c r="L17" s="3"/>
      <c r="M17" s="3"/>
    </row>
    <row r="18" spans="1:13" ht="24.75" customHeight="1">
      <c r="A18" s="156">
        <v>4</v>
      </c>
      <c r="B18" s="157">
        <v>45115</v>
      </c>
      <c r="C18" s="29">
        <v>5</v>
      </c>
      <c r="D18" s="29" t="str">
        <f t="shared" si="0"/>
        <v>池田</v>
      </c>
      <c r="E18" s="29" t="s">
        <v>93</v>
      </c>
      <c r="F18" s="29">
        <v>4</v>
      </c>
      <c r="G18" s="29" t="str">
        <f t="shared" si="1"/>
        <v>大垣日大B</v>
      </c>
      <c r="H18" s="156" t="s">
        <v>46</v>
      </c>
      <c r="I18" s="16">
        <v>0.3888888888888889</v>
      </c>
      <c r="J18" s="3"/>
      <c r="L18" s="3"/>
      <c r="M18" s="3"/>
    </row>
    <row r="19" spans="1:10" ht="24.75" customHeight="1">
      <c r="A19" s="156"/>
      <c r="B19" s="157"/>
      <c r="C19" s="29">
        <v>7</v>
      </c>
      <c r="D19" s="29" t="str">
        <f t="shared" si="0"/>
        <v>岐阜高専</v>
      </c>
      <c r="E19" s="29" t="s">
        <v>94</v>
      </c>
      <c r="F19" s="29">
        <v>6</v>
      </c>
      <c r="G19" s="29" t="str">
        <f t="shared" si="1"/>
        <v>大垣養老</v>
      </c>
      <c r="H19" s="156"/>
      <c r="I19" s="25">
        <v>0.4583333333333333</v>
      </c>
      <c r="J19" s="3"/>
    </row>
    <row r="20" spans="1:13" ht="24.75" customHeight="1">
      <c r="A20" s="158">
        <v>5</v>
      </c>
      <c r="B20" s="160">
        <v>45172</v>
      </c>
      <c r="C20" s="6">
        <v>6</v>
      </c>
      <c r="D20" s="6" t="str">
        <f aca="true" t="shared" si="2" ref="D20:D31">IF(C20=0,"",VLOOKUP(C20,$G$2:$H$8,2))</f>
        <v>大垣養老</v>
      </c>
      <c r="E20" s="6" t="s">
        <v>5</v>
      </c>
      <c r="F20" s="6">
        <v>1</v>
      </c>
      <c r="G20" s="6" t="str">
        <f aca="true" t="shared" si="3" ref="G20:G31">IF(F20=0,"",VLOOKUP(F20,$G$2:$H$8,2))</f>
        <v>岐阜北A</v>
      </c>
      <c r="H20" s="158" t="s">
        <v>44</v>
      </c>
      <c r="I20" s="7">
        <v>0.4166666666666667</v>
      </c>
      <c r="J20" s="3"/>
      <c r="L20" s="3"/>
      <c r="M20" s="3"/>
    </row>
    <row r="21" spans="1:13" ht="24.75" customHeight="1">
      <c r="A21" s="158"/>
      <c r="B21" s="160"/>
      <c r="C21" s="2">
        <v>4</v>
      </c>
      <c r="D21" s="2" t="str">
        <f t="shared" si="2"/>
        <v>大垣日大B</v>
      </c>
      <c r="E21" s="2" t="s">
        <v>5</v>
      </c>
      <c r="F21" s="2">
        <v>3</v>
      </c>
      <c r="G21" s="2" t="str">
        <f t="shared" si="3"/>
        <v>飛騨高山</v>
      </c>
      <c r="H21" s="158"/>
      <c r="I21" s="8">
        <v>0.4791666666666667</v>
      </c>
      <c r="J21" s="3"/>
      <c r="L21" s="3"/>
      <c r="M21" s="3"/>
    </row>
    <row r="22" spans="1:10" ht="24.75" customHeight="1">
      <c r="A22" s="159"/>
      <c r="B22" s="161"/>
      <c r="C22" s="2">
        <v>5</v>
      </c>
      <c r="D22" s="2" t="str">
        <f t="shared" si="2"/>
        <v>池田</v>
      </c>
      <c r="E22" s="2" t="s">
        <v>5</v>
      </c>
      <c r="F22" s="2">
        <v>2</v>
      </c>
      <c r="G22" s="14" t="str">
        <f t="shared" si="3"/>
        <v>岐阜聖徳学園A</v>
      </c>
      <c r="H22" s="159"/>
      <c r="I22" s="8">
        <v>0.5416666666666666</v>
      </c>
      <c r="J22" s="3"/>
    </row>
    <row r="23" spans="1:13" ht="24.75" customHeight="1">
      <c r="A23" s="165">
        <v>6</v>
      </c>
      <c r="B23" s="166">
        <v>45179</v>
      </c>
      <c r="C23" s="2">
        <v>3</v>
      </c>
      <c r="D23" s="2" t="str">
        <f t="shared" si="2"/>
        <v>飛騨高山</v>
      </c>
      <c r="E23" s="2" t="s">
        <v>5</v>
      </c>
      <c r="F23" s="2">
        <v>2</v>
      </c>
      <c r="G23" s="14" t="str">
        <f t="shared" si="3"/>
        <v>岐阜聖徳学園A</v>
      </c>
      <c r="H23" s="165" t="s">
        <v>47</v>
      </c>
      <c r="I23" s="7">
        <v>0.4166666666666667</v>
      </c>
      <c r="J23" s="3"/>
      <c r="L23" s="3"/>
      <c r="M23" s="3"/>
    </row>
    <row r="24" spans="1:13" ht="24.75" customHeight="1">
      <c r="A24" s="158"/>
      <c r="B24" s="160"/>
      <c r="C24" s="2">
        <v>4</v>
      </c>
      <c r="D24" s="2" t="str">
        <f t="shared" si="2"/>
        <v>大垣日大B</v>
      </c>
      <c r="E24" s="2" t="s">
        <v>5</v>
      </c>
      <c r="F24" s="2">
        <v>1</v>
      </c>
      <c r="G24" s="2" t="str">
        <f t="shared" si="3"/>
        <v>岐阜北A</v>
      </c>
      <c r="H24" s="158"/>
      <c r="I24" s="8">
        <v>0.4791666666666667</v>
      </c>
      <c r="J24" s="3"/>
      <c r="L24" s="3"/>
      <c r="M24" s="3"/>
    </row>
    <row r="25" spans="1:10" ht="24.75" customHeight="1">
      <c r="A25" s="159"/>
      <c r="B25" s="161"/>
      <c r="C25" s="2">
        <v>5</v>
      </c>
      <c r="D25" s="2" t="str">
        <f t="shared" si="2"/>
        <v>池田</v>
      </c>
      <c r="E25" s="2" t="s">
        <v>5</v>
      </c>
      <c r="F25" s="2">
        <v>7</v>
      </c>
      <c r="G25" s="2" t="str">
        <f t="shared" si="3"/>
        <v>岐阜高専</v>
      </c>
      <c r="H25" s="159"/>
      <c r="I25" s="8">
        <v>0.5416666666666666</v>
      </c>
      <c r="J25" s="3"/>
    </row>
    <row r="26" spans="1:9" ht="24.75" customHeight="1">
      <c r="A26" s="163">
        <v>7</v>
      </c>
      <c r="B26" s="164">
        <v>45185</v>
      </c>
      <c r="C26" s="2">
        <v>2</v>
      </c>
      <c r="D26" s="14" t="str">
        <f t="shared" si="2"/>
        <v>岐阜聖徳学園A</v>
      </c>
      <c r="E26" s="2" t="s">
        <v>5</v>
      </c>
      <c r="F26" s="2">
        <v>1</v>
      </c>
      <c r="G26" s="2" t="str">
        <f t="shared" si="3"/>
        <v>岐阜北A</v>
      </c>
      <c r="H26" s="163" t="s">
        <v>43</v>
      </c>
      <c r="I26" s="7">
        <v>0.4166666666666667</v>
      </c>
    </row>
    <row r="27" spans="1:9" ht="24.75" customHeight="1">
      <c r="A27" s="163"/>
      <c r="B27" s="164"/>
      <c r="C27" s="2">
        <v>3</v>
      </c>
      <c r="D27" s="14" t="str">
        <f t="shared" si="2"/>
        <v>飛騨高山</v>
      </c>
      <c r="E27" s="2" t="s">
        <v>5</v>
      </c>
      <c r="F27" s="2">
        <v>7</v>
      </c>
      <c r="G27" s="2" t="str">
        <f t="shared" si="3"/>
        <v>岐阜高専</v>
      </c>
      <c r="H27" s="163"/>
      <c r="I27" s="8">
        <v>0.4791666666666667</v>
      </c>
    </row>
    <row r="28" spans="1:9" ht="24.75" customHeight="1">
      <c r="A28" s="163"/>
      <c r="B28" s="164"/>
      <c r="C28" s="2">
        <v>4</v>
      </c>
      <c r="D28" s="14" t="str">
        <f t="shared" si="2"/>
        <v>大垣日大B</v>
      </c>
      <c r="E28" s="2" t="s">
        <v>5</v>
      </c>
      <c r="F28" s="2">
        <v>6</v>
      </c>
      <c r="G28" s="2" t="str">
        <f t="shared" si="3"/>
        <v>大垣養老</v>
      </c>
      <c r="H28" s="163"/>
      <c r="I28" s="8">
        <v>0.5416666666666666</v>
      </c>
    </row>
    <row r="29" spans="1:9" ht="24.75" customHeight="1">
      <c r="A29" s="163">
        <v>8</v>
      </c>
      <c r="B29" s="164">
        <v>45187</v>
      </c>
      <c r="C29" s="2">
        <v>1</v>
      </c>
      <c r="D29" s="14" t="str">
        <f t="shared" si="2"/>
        <v>岐阜北A</v>
      </c>
      <c r="E29" s="2" t="s">
        <v>5</v>
      </c>
      <c r="F29" s="2">
        <v>7</v>
      </c>
      <c r="G29" s="2" t="str">
        <f t="shared" si="3"/>
        <v>岐阜高専</v>
      </c>
      <c r="H29" s="163" t="s">
        <v>45</v>
      </c>
      <c r="I29" s="7">
        <v>0.4166666666666667</v>
      </c>
    </row>
    <row r="30" spans="1:9" ht="24.75" customHeight="1">
      <c r="A30" s="163"/>
      <c r="B30" s="164"/>
      <c r="C30" s="2">
        <v>2</v>
      </c>
      <c r="D30" s="14" t="str">
        <f t="shared" si="2"/>
        <v>岐阜聖徳学園A</v>
      </c>
      <c r="E30" s="2" t="s">
        <v>5</v>
      </c>
      <c r="F30" s="2">
        <v>6</v>
      </c>
      <c r="G30" s="2" t="str">
        <f t="shared" si="3"/>
        <v>大垣養老</v>
      </c>
      <c r="H30" s="163"/>
      <c r="I30" s="8">
        <v>0.4791666666666667</v>
      </c>
    </row>
    <row r="31" spans="1:9" ht="24.75" customHeight="1">
      <c r="A31" s="163"/>
      <c r="B31" s="164"/>
      <c r="C31" s="2">
        <v>3</v>
      </c>
      <c r="D31" s="2" t="str">
        <f t="shared" si="2"/>
        <v>飛騨高山</v>
      </c>
      <c r="E31" s="2" t="s">
        <v>5</v>
      </c>
      <c r="F31" s="2">
        <v>5</v>
      </c>
      <c r="G31" s="2" t="str">
        <f t="shared" si="3"/>
        <v>池田</v>
      </c>
      <c r="H31" s="163"/>
      <c r="I31" s="8">
        <v>0.5416666666666666</v>
      </c>
    </row>
  </sheetData>
  <sheetProtection/>
  <mergeCells count="31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20:A22"/>
    <mergeCell ref="B20:B22"/>
    <mergeCell ref="H20:H22"/>
    <mergeCell ref="A16:A17"/>
    <mergeCell ref="B16:B17"/>
    <mergeCell ref="H16:H17"/>
    <mergeCell ref="A18:A19"/>
    <mergeCell ref="B18:B19"/>
    <mergeCell ref="H18:H19"/>
    <mergeCell ref="C10:G10"/>
    <mergeCell ref="A11:A13"/>
    <mergeCell ref="B11:B13"/>
    <mergeCell ref="H11:H13"/>
    <mergeCell ref="A14:A15"/>
    <mergeCell ref="B14:B15"/>
    <mergeCell ref="H14:H15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3"/>
  <sheetViews>
    <sheetView zoomScalePageLayoutView="0" workbookViewId="0" topLeftCell="A1">
      <selection activeCell="AA12" sqref="AA12:AA13"/>
    </sheetView>
  </sheetViews>
  <sheetFormatPr defaultColWidth="9.00390625" defaultRowHeight="13.5"/>
  <cols>
    <col min="1" max="1" width="14.00390625" style="0" customWidth="1"/>
    <col min="2" max="19" width="3.75390625" style="0" customWidth="1"/>
    <col min="20" max="21" width="3.875" style="0" customWidth="1"/>
    <col min="22" max="22" width="5.25390625" style="0" customWidth="1"/>
    <col min="23" max="25" width="3.875" style="0" customWidth="1"/>
    <col min="26" max="27" width="6.75390625" style="0" customWidth="1"/>
  </cols>
  <sheetData>
    <row r="1" spans="1:30" ht="35.25" customHeight="1">
      <c r="A1" s="71" t="s">
        <v>133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33"/>
      <c r="AC1" s="34"/>
      <c r="AD1" s="34"/>
    </row>
    <row r="2" spans="1:30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5"/>
      <c r="W2" s="34"/>
      <c r="X2" s="34"/>
      <c r="Y2" s="34"/>
      <c r="Z2" s="34"/>
      <c r="AA2" s="34"/>
      <c r="AB2" s="34"/>
      <c r="AC2" s="34"/>
      <c r="AD2" s="34"/>
    </row>
    <row r="3" spans="1:30" ht="90.75" customHeight="1">
      <c r="A3" s="36"/>
      <c r="B3" s="72" t="str">
        <f>A4</f>
        <v>岐阜聖徳B</v>
      </c>
      <c r="C3" s="73"/>
      <c r="D3" s="74"/>
      <c r="E3" s="72" t="str">
        <f>A6</f>
        <v>郡上</v>
      </c>
      <c r="F3" s="73"/>
      <c r="G3" s="74"/>
      <c r="H3" s="72" t="str">
        <f>A8</f>
        <v>武義</v>
      </c>
      <c r="I3" s="73"/>
      <c r="J3" s="74"/>
      <c r="K3" s="72" t="str">
        <f>A10</f>
        <v>加納</v>
      </c>
      <c r="L3" s="73"/>
      <c r="M3" s="74"/>
      <c r="N3" s="72" t="str">
        <f>A12</f>
        <v>岐阜東</v>
      </c>
      <c r="O3" s="73"/>
      <c r="P3" s="74"/>
      <c r="Q3" s="72" t="str">
        <f>A14</f>
        <v>山県・華フロ</v>
      </c>
      <c r="R3" s="73"/>
      <c r="S3" s="74"/>
      <c r="T3" s="37" t="s">
        <v>105</v>
      </c>
      <c r="U3" s="38" t="s">
        <v>106</v>
      </c>
      <c r="V3" s="38" t="s">
        <v>107</v>
      </c>
      <c r="W3" s="38" t="s">
        <v>108</v>
      </c>
      <c r="X3" s="38" t="s">
        <v>109</v>
      </c>
      <c r="Y3" s="38" t="s">
        <v>110</v>
      </c>
      <c r="Z3" s="39" t="s">
        <v>111</v>
      </c>
      <c r="AA3" s="40" t="s">
        <v>112</v>
      </c>
      <c r="AB3" s="41"/>
      <c r="AC3" s="41"/>
      <c r="AD3" s="41"/>
    </row>
    <row r="4" spans="1:30" ht="27" customHeight="1">
      <c r="A4" s="170" t="s">
        <v>134</v>
      </c>
      <c r="B4" s="121"/>
      <c r="C4" s="121"/>
      <c r="D4" s="121"/>
      <c r="E4" s="122" t="s">
        <v>113</v>
      </c>
      <c r="F4" s="123"/>
      <c r="G4" s="124"/>
      <c r="H4" s="122" t="s">
        <v>116</v>
      </c>
      <c r="I4" s="123"/>
      <c r="J4" s="124"/>
      <c r="K4" s="122" t="s">
        <v>113</v>
      </c>
      <c r="L4" s="123"/>
      <c r="M4" s="124"/>
      <c r="N4" s="122" t="s">
        <v>113</v>
      </c>
      <c r="O4" s="123"/>
      <c r="P4" s="124"/>
      <c r="Q4" s="122" t="s">
        <v>116</v>
      </c>
      <c r="R4" s="123"/>
      <c r="S4" s="124"/>
      <c r="T4" s="125">
        <f>(E5+H5+K5+N5+Q5)</f>
        <v>9</v>
      </c>
      <c r="U4" s="127">
        <f>(G5+J5+M5+P5+S5)</f>
        <v>15</v>
      </c>
      <c r="V4" s="127">
        <f>(T4-U4)</f>
        <v>-6</v>
      </c>
      <c r="W4" s="127">
        <f>COUNTIF(E4:S4,"○")</f>
        <v>2</v>
      </c>
      <c r="X4" s="127">
        <f>COUNTIF(E4:S4,"△")</f>
        <v>0</v>
      </c>
      <c r="Y4" s="127">
        <f>COUNTIF(E4:S4,"×")</f>
        <v>3</v>
      </c>
      <c r="Z4" s="128">
        <f>(3*W4+1*X4)</f>
        <v>6</v>
      </c>
      <c r="AA4" s="169">
        <v>4</v>
      </c>
      <c r="AB4" s="45"/>
      <c r="AC4" s="45"/>
      <c r="AD4" s="45"/>
    </row>
    <row r="5" spans="1:30" ht="27" customHeight="1">
      <c r="A5" s="76"/>
      <c r="B5" s="121"/>
      <c r="C5" s="121"/>
      <c r="D5" s="121"/>
      <c r="E5" s="42">
        <v>0</v>
      </c>
      <c r="F5" s="43" t="s">
        <v>114</v>
      </c>
      <c r="G5" s="44">
        <v>6</v>
      </c>
      <c r="H5" s="42">
        <v>1</v>
      </c>
      <c r="I5" s="43" t="s">
        <v>114</v>
      </c>
      <c r="J5" s="44">
        <v>0</v>
      </c>
      <c r="K5" s="42">
        <v>1</v>
      </c>
      <c r="L5" s="43" t="s">
        <v>114</v>
      </c>
      <c r="M5" s="44">
        <v>8</v>
      </c>
      <c r="N5" s="42">
        <v>0</v>
      </c>
      <c r="O5" s="43" t="s">
        <v>114</v>
      </c>
      <c r="P5" s="44">
        <v>1</v>
      </c>
      <c r="Q5" s="42">
        <v>7</v>
      </c>
      <c r="R5" s="43" t="s">
        <v>114</v>
      </c>
      <c r="S5" s="44">
        <v>0</v>
      </c>
      <c r="T5" s="126"/>
      <c r="U5" s="89"/>
      <c r="V5" s="89"/>
      <c r="W5" s="89"/>
      <c r="X5" s="89"/>
      <c r="Y5" s="89"/>
      <c r="Z5" s="91"/>
      <c r="AA5" s="93"/>
      <c r="AB5" s="45"/>
      <c r="AC5" s="45"/>
      <c r="AD5" s="45"/>
    </row>
    <row r="6" spans="1:30" ht="27" customHeight="1">
      <c r="A6" s="75" t="s">
        <v>67</v>
      </c>
      <c r="B6" s="84" t="s">
        <v>116</v>
      </c>
      <c r="C6" s="84"/>
      <c r="D6" s="85"/>
      <c r="E6" s="78"/>
      <c r="F6" s="78"/>
      <c r="G6" s="78"/>
      <c r="H6" s="83" t="s">
        <v>116</v>
      </c>
      <c r="I6" s="84"/>
      <c r="J6" s="85"/>
      <c r="K6" s="83" t="s">
        <v>116</v>
      </c>
      <c r="L6" s="84"/>
      <c r="M6" s="85"/>
      <c r="N6" s="83" t="s">
        <v>116</v>
      </c>
      <c r="O6" s="84"/>
      <c r="P6" s="85"/>
      <c r="Q6" s="83" t="s">
        <v>116</v>
      </c>
      <c r="R6" s="84"/>
      <c r="S6" s="85"/>
      <c r="T6" s="86">
        <f>(B7+H7+K7+N7+Q7)</f>
        <v>34</v>
      </c>
      <c r="U6" s="88">
        <f>(J7+D7+M7+P7+S7)</f>
        <v>2</v>
      </c>
      <c r="V6" s="88">
        <f>(T6-U6)</f>
        <v>32</v>
      </c>
      <c r="W6" s="127">
        <f>COUNTIF(B6:S6,"○")</f>
        <v>5</v>
      </c>
      <c r="X6" s="127">
        <f>COUNTIF(B6:S6,"△")</f>
        <v>0</v>
      </c>
      <c r="Y6" s="127">
        <f>COUNTIF(B6:S6,"×")</f>
        <v>0</v>
      </c>
      <c r="Z6" s="90">
        <f>(3*W6+1*X6)</f>
        <v>15</v>
      </c>
      <c r="AA6" s="92">
        <v>1</v>
      </c>
      <c r="AB6" s="45"/>
      <c r="AC6" s="45"/>
      <c r="AD6" s="45"/>
    </row>
    <row r="7" spans="1:30" ht="27" customHeight="1">
      <c r="A7" s="76"/>
      <c r="B7" s="46">
        <v>6</v>
      </c>
      <c r="C7" s="46" t="s">
        <v>114</v>
      </c>
      <c r="D7" s="47">
        <v>0</v>
      </c>
      <c r="E7" s="81"/>
      <c r="F7" s="81"/>
      <c r="G7" s="81"/>
      <c r="H7" s="48">
        <v>3</v>
      </c>
      <c r="I7" s="46" t="s">
        <v>114</v>
      </c>
      <c r="J7" s="47">
        <v>0</v>
      </c>
      <c r="K7" s="48">
        <v>4</v>
      </c>
      <c r="L7" s="46" t="s">
        <v>114</v>
      </c>
      <c r="M7" s="47">
        <v>2</v>
      </c>
      <c r="N7" s="48">
        <v>7</v>
      </c>
      <c r="O7" s="46" t="s">
        <v>114</v>
      </c>
      <c r="P7" s="47">
        <v>0</v>
      </c>
      <c r="Q7" s="48">
        <v>14</v>
      </c>
      <c r="R7" s="46" t="s">
        <v>114</v>
      </c>
      <c r="S7" s="47">
        <v>0</v>
      </c>
      <c r="T7" s="87"/>
      <c r="U7" s="89"/>
      <c r="V7" s="89"/>
      <c r="W7" s="89"/>
      <c r="X7" s="89"/>
      <c r="Y7" s="89"/>
      <c r="Z7" s="91"/>
      <c r="AA7" s="93"/>
      <c r="AB7" s="45"/>
      <c r="AC7" s="45"/>
      <c r="AD7" s="45"/>
    </row>
    <row r="8" spans="1:30" ht="27" customHeight="1">
      <c r="A8" s="75" t="s">
        <v>68</v>
      </c>
      <c r="B8" s="123" t="s">
        <v>113</v>
      </c>
      <c r="C8" s="123"/>
      <c r="D8" s="124"/>
      <c r="E8" s="122" t="s">
        <v>113</v>
      </c>
      <c r="F8" s="123"/>
      <c r="G8" s="124"/>
      <c r="H8" s="121"/>
      <c r="I8" s="121"/>
      <c r="J8" s="121"/>
      <c r="K8" s="122" t="s">
        <v>113</v>
      </c>
      <c r="L8" s="123"/>
      <c r="M8" s="124"/>
      <c r="N8" s="122" t="s">
        <v>113</v>
      </c>
      <c r="O8" s="123"/>
      <c r="P8" s="124"/>
      <c r="Q8" s="122" t="s">
        <v>116</v>
      </c>
      <c r="R8" s="123"/>
      <c r="S8" s="124"/>
      <c r="T8" s="86">
        <f>(E9+B9+K9+N9+Q9)</f>
        <v>3</v>
      </c>
      <c r="U8" s="88">
        <f>(G9+D9+M9+P9+S9)</f>
        <v>10</v>
      </c>
      <c r="V8" s="88">
        <f>(T8-U8)</f>
        <v>-7</v>
      </c>
      <c r="W8" s="127">
        <f>COUNTIF(B8:S8,"○")</f>
        <v>1</v>
      </c>
      <c r="X8" s="127">
        <f>COUNTIF(B8:S8,"△")</f>
        <v>0</v>
      </c>
      <c r="Y8" s="127">
        <f>COUNTIF(B8:S8,"×")</f>
        <v>4</v>
      </c>
      <c r="Z8" s="90">
        <f>(3*W8+1*X8)</f>
        <v>3</v>
      </c>
      <c r="AA8" s="92">
        <v>5</v>
      </c>
      <c r="AB8" s="45"/>
      <c r="AC8" s="45"/>
      <c r="AD8" s="45"/>
    </row>
    <row r="9" spans="1:30" ht="27" customHeight="1">
      <c r="A9" s="76"/>
      <c r="B9" s="43">
        <v>0</v>
      </c>
      <c r="C9" s="43" t="s">
        <v>114</v>
      </c>
      <c r="D9" s="44">
        <v>1</v>
      </c>
      <c r="E9" s="42">
        <v>0</v>
      </c>
      <c r="F9" s="43" t="s">
        <v>114</v>
      </c>
      <c r="G9" s="44">
        <v>3</v>
      </c>
      <c r="H9" s="121"/>
      <c r="I9" s="121"/>
      <c r="J9" s="121"/>
      <c r="K9" s="42">
        <v>0</v>
      </c>
      <c r="L9" s="43" t="s">
        <v>114</v>
      </c>
      <c r="M9" s="44">
        <v>2</v>
      </c>
      <c r="N9" s="42">
        <v>0</v>
      </c>
      <c r="O9" s="43" t="s">
        <v>114</v>
      </c>
      <c r="P9" s="44">
        <v>4</v>
      </c>
      <c r="Q9" s="42">
        <v>3</v>
      </c>
      <c r="R9" s="43" t="s">
        <v>114</v>
      </c>
      <c r="S9" s="44">
        <v>0</v>
      </c>
      <c r="T9" s="87"/>
      <c r="U9" s="89"/>
      <c r="V9" s="89"/>
      <c r="W9" s="89"/>
      <c r="X9" s="89"/>
      <c r="Y9" s="89"/>
      <c r="Z9" s="91"/>
      <c r="AA9" s="93"/>
      <c r="AB9" s="45"/>
      <c r="AC9" s="45"/>
      <c r="AD9" s="45"/>
    </row>
    <row r="10" spans="1:30" ht="27" customHeight="1">
      <c r="A10" s="75" t="s">
        <v>69</v>
      </c>
      <c r="B10" s="84" t="s">
        <v>116</v>
      </c>
      <c r="C10" s="84"/>
      <c r="D10" s="85"/>
      <c r="E10" s="83" t="s">
        <v>113</v>
      </c>
      <c r="F10" s="84"/>
      <c r="G10" s="85"/>
      <c r="H10" s="83" t="s">
        <v>116</v>
      </c>
      <c r="I10" s="84"/>
      <c r="J10" s="85"/>
      <c r="K10" s="78"/>
      <c r="L10" s="78"/>
      <c r="M10" s="78"/>
      <c r="N10" s="83" t="s">
        <v>116</v>
      </c>
      <c r="O10" s="84"/>
      <c r="P10" s="85"/>
      <c r="Q10" s="83" t="s">
        <v>116</v>
      </c>
      <c r="R10" s="84"/>
      <c r="S10" s="85"/>
      <c r="T10" s="86">
        <f>(E11+H11+B11+N11+Q11)</f>
        <v>20</v>
      </c>
      <c r="U10" s="88">
        <f>(G11+J11+D11+P11+S11)</f>
        <v>6</v>
      </c>
      <c r="V10" s="88">
        <f>(T10-U10)</f>
        <v>14</v>
      </c>
      <c r="W10" s="127">
        <f>COUNTIF(B10:S10,"○")</f>
        <v>4</v>
      </c>
      <c r="X10" s="127">
        <f>COUNTIF(B10:S10,"△")</f>
        <v>0</v>
      </c>
      <c r="Y10" s="127">
        <f>COUNTIF(B10:S10,"×")</f>
        <v>1</v>
      </c>
      <c r="Z10" s="90">
        <f>(3*W10+1*X10)</f>
        <v>12</v>
      </c>
      <c r="AA10" s="92">
        <v>2</v>
      </c>
      <c r="AB10" s="45"/>
      <c r="AC10" s="45"/>
      <c r="AD10" s="45"/>
    </row>
    <row r="11" spans="1:30" ht="27" customHeight="1">
      <c r="A11" s="76"/>
      <c r="B11" s="46">
        <v>8</v>
      </c>
      <c r="C11" s="46" t="s">
        <v>114</v>
      </c>
      <c r="D11" s="47">
        <v>1</v>
      </c>
      <c r="E11" s="48">
        <v>2</v>
      </c>
      <c r="F11" s="46" t="s">
        <v>114</v>
      </c>
      <c r="G11" s="47">
        <v>4</v>
      </c>
      <c r="H11" s="48">
        <v>2</v>
      </c>
      <c r="I11" s="46" t="s">
        <v>114</v>
      </c>
      <c r="J11" s="47">
        <v>0</v>
      </c>
      <c r="K11" s="81"/>
      <c r="L11" s="81"/>
      <c r="M11" s="81"/>
      <c r="N11" s="48">
        <v>3</v>
      </c>
      <c r="O11" s="46" t="s">
        <v>114</v>
      </c>
      <c r="P11" s="47">
        <v>1</v>
      </c>
      <c r="Q11" s="48">
        <v>5</v>
      </c>
      <c r="R11" s="46" t="s">
        <v>114</v>
      </c>
      <c r="S11" s="47">
        <v>0</v>
      </c>
      <c r="T11" s="87"/>
      <c r="U11" s="89"/>
      <c r="V11" s="89"/>
      <c r="W11" s="89"/>
      <c r="X11" s="89"/>
      <c r="Y11" s="89"/>
      <c r="Z11" s="91"/>
      <c r="AA11" s="93"/>
      <c r="AB11" s="45"/>
      <c r="AC11" s="45"/>
      <c r="AD11" s="45"/>
    </row>
    <row r="12" spans="1:30" ht="27" customHeight="1">
      <c r="A12" s="75" t="s">
        <v>70</v>
      </c>
      <c r="B12" s="123" t="s">
        <v>116</v>
      </c>
      <c r="C12" s="123"/>
      <c r="D12" s="124"/>
      <c r="E12" s="122" t="s">
        <v>113</v>
      </c>
      <c r="F12" s="123"/>
      <c r="G12" s="124"/>
      <c r="H12" s="122" t="s">
        <v>116</v>
      </c>
      <c r="I12" s="123"/>
      <c r="J12" s="124"/>
      <c r="K12" s="122" t="s">
        <v>113</v>
      </c>
      <c r="L12" s="123"/>
      <c r="M12" s="124"/>
      <c r="N12" s="167"/>
      <c r="O12" s="121"/>
      <c r="P12" s="168"/>
      <c r="Q12" s="122" t="s">
        <v>116</v>
      </c>
      <c r="R12" s="123"/>
      <c r="S12" s="124"/>
      <c r="T12" s="86">
        <f>(E13+H13+K13+B13+Q13)</f>
        <v>9</v>
      </c>
      <c r="U12" s="88">
        <f>(G13+J13+M13+D13+S13)</f>
        <v>11</v>
      </c>
      <c r="V12" s="88">
        <f>(T12-U12)</f>
        <v>-2</v>
      </c>
      <c r="W12" s="127">
        <f>COUNTIF(B12:S12,"○")</f>
        <v>3</v>
      </c>
      <c r="X12" s="127">
        <f>COUNTIF(B12:S12,"△")</f>
        <v>0</v>
      </c>
      <c r="Y12" s="127">
        <f>COUNTIF(B12:S12,"×")</f>
        <v>2</v>
      </c>
      <c r="Z12" s="90">
        <f>(3*W12+1*X12)</f>
        <v>9</v>
      </c>
      <c r="AA12" s="92">
        <v>3</v>
      </c>
      <c r="AB12" s="45"/>
      <c r="AC12" s="45"/>
      <c r="AD12" s="45"/>
    </row>
    <row r="13" spans="1:30" ht="27" customHeight="1">
      <c r="A13" s="76"/>
      <c r="B13" s="46">
        <v>1</v>
      </c>
      <c r="C13" s="46" t="s">
        <v>114</v>
      </c>
      <c r="D13" s="47">
        <v>0</v>
      </c>
      <c r="E13" s="48">
        <v>0</v>
      </c>
      <c r="F13" s="46" t="s">
        <v>114</v>
      </c>
      <c r="G13" s="47">
        <v>7</v>
      </c>
      <c r="H13" s="48">
        <v>4</v>
      </c>
      <c r="I13" s="46" t="s">
        <v>114</v>
      </c>
      <c r="J13" s="47">
        <v>0</v>
      </c>
      <c r="K13" s="48">
        <v>1</v>
      </c>
      <c r="L13" s="46" t="s">
        <v>114</v>
      </c>
      <c r="M13" s="47">
        <v>3</v>
      </c>
      <c r="N13" s="80"/>
      <c r="O13" s="81"/>
      <c r="P13" s="82"/>
      <c r="Q13" s="48">
        <v>3</v>
      </c>
      <c r="R13" s="46" t="s">
        <v>114</v>
      </c>
      <c r="S13" s="47">
        <v>1</v>
      </c>
      <c r="T13" s="87"/>
      <c r="U13" s="89"/>
      <c r="V13" s="89"/>
      <c r="W13" s="89"/>
      <c r="X13" s="89"/>
      <c r="Y13" s="89"/>
      <c r="Z13" s="91"/>
      <c r="AA13" s="93"/>
      <c r="AB13" s="45"/>
      <c r="AC13" s="45"/>
      <c r="AD13" s="45"/>
    </row>
    <row r="14" spans="1:30" ht="27" customHeight="1">
      <c r="A14" s="75" t="s">
        <v>71</v>
      </c>
      <c r="B14" s="123" t="s">
        <v>113</v>
      </c>
      <c r="C14" s="123"/>
      <c r="D14" s="124"/>
      <c r="E14" s="122" t="s">
        <v>113</v>
      </c>
      <c r="F14" s="123"/>
      <c r="G14" s="124"/>
      <c r="H14" s="122" t="s">
        <v>113</v>
      </c>
      <c r="I14" s="123"/>
      <c r="J14" s="124"/>
      <c r="K14" s="122" t="s">
        <v>113</v>
      </c>
      <c r="L14" s="123"/>
      <c r="M14" s="124"/>
      <c r="N14" s="122" t="s">
        <v>113</v>
      </c>
      <c r="O14" s="123"/>
      <c r="P14" s="124"/>
      <c r="Q14" s="121"/>
      <c r="R14" s="121"/>
      <c r="S14" s="121"/>
      <c r="T14" s="86">
        <f>(E15+H15+K15+N15+B15)</f>
        <v>1</v>
      </c>
      <c r="U14" s="88">
        <f>(G15+J15+M15+P15+D15)</f>
        <v>32</v>
      </c>
      <c r="V14" s="88">
        <f>(T14-U14)</f>
        <v>-31</v>
      </c>
      <c r="W14" s="127">
        <f>COUNTIF(B14:S14,"○")</f>
        <v>0</v>
      </c>
      <c r="X14" s="127">
        <f>COUNTIF(B14:S14,"△")</f>
        <v>0</v>
      </c>
      <c r="Y14" s="127">
        <f>COUNTIF(B14:S14,"×")</f>
        <v>5</v>
      </c>
      <c r="Z14" s="90">
        <f>(3*W14+1*X14)</f>
        <v>0</v>
      </c>
      <c r="AA14" s="92">
        <v>6</v>
      </c>
      <c r="AB14" s="45"/>
      <c r="AC14" s="45"/>
      <c r="AD14" s="45"/>
    </row>
    <row r="15" spans="1:30" ht="27" customHeight="1" thickBot="1">
      <c r="A15" s="139"/>
      <c r="B15" s="49">
        <v>0</v>
      </c>
      <c r="C15" s="49" t="s">
        <v>114</v>
      </c>
      <c r="D15" s="50">
        <v>7</v>
      </c>
      <c r="E15" s="51">
        <v>0</v>
      </c>
      <c r="F15" s="49" t="s">
        <v>114</v>
      </c>
      <c r="G15" s="50">
        <v>14</v>
      </c>
      <c r="H15" s="51">
        <v>0</v>
      </c>
      <c r="I15" s="49" t="s">
        <v>114</v>
      </c>
      <c r="J15" s="50">
        <v>3</v>
      </c>
      <c r="K15" s="51">
        <v>0</v>
      </c>
      <c r="L15" s="49" t="s">
        <v>114</v>
      </c>
      <c r="M15" s="50">
        <v>5</v>
      </c>
      <c r="N15" s="51">
        <v>1</v>
      </c>
      <c r="O15" s="49" t="s">
        <v>114</v>
      </c>
      <c r="P15" s="50">
        <v>3</v>
      </c>
      <c r="Q15" s="118"/>
      <c r="R15" s="118"/>
      <c r="S15" s="118"/>
      <c r="T15" s="120"/>
      <c r="U15" s="113"/>
      <c r="V15" s="113"/>
      <c r="W15" s="113"/>
      <c r="X15" s="113"/>
      <c r="Y15" s="113"/>
      <c r="Z15" s="114"/>
      <c r="AA15" s="115"/>
      <c r="AB15" s="45"/>
      <c r="AC15" s="45"/>
      <c r="AD15" s="45"/>
    </row>
    <row r="16" spans="1:30" ht="24.75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5"/>
      <c r="W16" s="34"/>
      <c r="X16" s="34"/>
      <c r="Y16" s="34"/>
      <c r="Z16" s="34"/>
      <c r="AA16" s="34"/>
      <c r="AB16" s="34"/>
      <c r="AC16" s="34"/>
      <c r="AD16" s="34"/>
    </row>
    <row r="17" spans="1:30" ht="24.75" customHeight="1">
      <c r="A17" s="34"/>
      <c r="B17" s="52" t="s">
        <v>117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5"/>
      <c r="W17" s="34"/>
      <c r="X17" s="116"/>
      <c r="Y17" s="116"/>
      <c r="Z17" s="116"/>
      <c r="AA17" s="116"/>
      <c r="AB17" s="34"/>
      <c r="AC17" s="34"/>
      <c r="AD17" s="34"/>
    </row>
    <row r="18" spans="1:30" ht="24.75" customHeight="1">
      <c r="A18" s="34"/>
      <c r="B18" s="52" t="s">
        <v>118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5"/>
      <c r="W18" s="34"/>
      <c r="X18" s="34"/>
      <c r="Y18" s="34"/>
      <c r="Z18" s="34"/>
      <c r="AA18" s="34"/>
      <c r="AB18" s="34"/>
      <c r="AC18" s="34"/>
      <c r="AD18" s="34"/>
    </row>
    <row r="19" spans="1:30" ht="24.75" customHeight="1">
      <c r="A19" s="34"/>
      <c r="B19" s="52" t="s">
        <v>119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5"/>
      <c r="W19" s="34"/>
      <c r="X19" s="34"/>
      <c r="Y19" s="34"/>
      <c r="Z19" s="34"/>
      <c r="AA19" s="34"/>
      <c r="AB19" s="34"/>
      <c r="AC19" s="34"/>
      <c r="AD19" s="34"/>
    </row>
    <row r="20" spans="1:30" ht="24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5"/>
      <c r="W20" s="34"/>
      <c r="X20" s="34"/>
      <c r="Y20" s="34"/>
      <c r="Z20" s="34"/>
      <c r="AA20" s="34"/>
      <c r="AB20" s="34"/>
      <c r="AC20" s="34"/>
      <c r="AD20" s="34"/>
    </row>
    <row r="21" ht="24.75" customHeight="1"/>
    <row r="22" spans="2:3" ht="24.75" customHeight="1">
      <c r="B22" s="3"/>
      <c r="C22" s="3"/>
    </row>
    <row r="23" spans="2:3" ht="24.75" customHeight="1">
      <c r="B23" s="3"/>
      <c r="C23" s="3"/>
    </row>
    <row r="24" ht="24.75" customHeight="1"/>
    <row r="25" ht="30" customHeight="1"/>
  </sheetData>
  <sheetProtection/>
  <mergeCells count="98">
    <mergeCell ref="A1:AA1"/>
    <mergeCell ref="B3:D3"/>
    <mergeCell ref="E3:G3"/>
    <mergeCell ref="H3:J3"/>
    <mergeCell ref="K3:M3"/>
    <mergeCell ref="N3:P3"/>
    <mergeCell ref="Q3:S3"/>
    <mergeCell ref="A4:A5"/>
    <mergeCell ref="B4:D5"/>
    <mergeCell ref="E4:G4"/>
    <mergeCell ref="H4:J4"/>
    <mergeCell ref="K4:M4"/>
    <mergeCell ref="N4:P4"/>
    <mergeCell ref="Q4:S4"/>
    <mergeCell ref="T4:T5"/>
    <mergeCell ref="U4:U5"/>
    <mergeCell ref="V4:V5"/>
    <mergeCell ref="W4:W5"/>
    <mergeCell ref="X4:X5"/>
    <mergeCell ref="Y4:Y5"/>
    <mergeCell ref="Z4:Z5"/>
    <mergeCell ref="AA4:AA5"/>
    <mergeCell ref="A6:A7"/>
    <mergeCell ref="B6:D6"/>
    <mergeCell ref="E6:G7"/>
    <mergeCell ref="H6:J6"/>
    <mergeCell ref="K6:M6"/>
    <mergeCell ref="N6:P6"/>
    <mergeCell ref="Q6:S6"/>
    <mergeCell ref="T6:T7"/>
    <mergeCell ref="U6:U7"/>
    <mergeCell ref="V6:V7"/>
    <mergeCell ref="W6:W7"/>
    <mergeCell ref="X6:X7"/>
    <mergeCell ref="Y6:Y7"/>
    <mergeCell ref="Z6:Z7"/>
    <mergeCell ref="AA6:AA7"/>
    <mergeCell ref="A8:A9"/>
    <mergeCell ref="B8:D8"/>
    <mergeCell ref="E8:G8"/>
    <mergeCell ref="H8:J9"/>
    <mergeCell ref="K8:M8"/>
    <mergeCell ref="N8:P8"/>
    <mergeCell ref="Q8:S8"/>
    <mergeCell ref="T8:T9"/>
    <mergeCell ref="U8:U9"/>
    <mergeCell ref="V8:V9"/>
    <mergeCell ref="W8:W9"/>
    <mergeCell ref="X8:X9"/>
    <mergeCell ref="Y8:Y9"/>
    <mergeCell ref="Z8:Z9"/>
    <mergeCell ref="AA8:AA9"/>
    <mergeCell ref="A10:A11"/>
    <mergeCell ref="B10:D10"/>
    <mergeCell ref="E10:G10"/>
    <mergeCell ref="H10:J10"/>
    <mergeCell ref="K10:M11"/>
    <mergeCell ref="N10:P10"/>
    <mergeCell ref="Q10:S10"/>
    <mergeCell ref="T10:T11"/>
    <mergeCell ref="U10:U11"/>
    <mergeCell ref="V10:V11"/>
    <mergeCell ref="W10:W11"/>
    <mergeCell ref="X10:X11"/>
    <mergeCell ref="Y10:Y11"/>
    <mergeCell ref="Z10:Z11"/>
    <mergeCell ref="AA10:AA11"/>
    <mergeCell ref="A12:A13"/>
    <mergeCell ref="B12:D12"/>
    <mergeCell ref="E12:G12"/>
    <mergeCell ref="H12:J12"/>
    <mergeCell ref="K12:M12"/>
    <mergeCell ref="N12:P13"/>
    <mergeCell ref="Q12:S12"/>
    <mergeCell ref="T12:T13"/>
    <mergeCell ref="U12:U13"/>
    <mergeCell ref="V12:V13"/>
    <mergeCell ref="W12:W13"/>
    <mergeCell ref="X12:X13"/>
    <mergeCell ref="Y12:Y13"/>
    <mergeCell ref="Z12:Z13"/>
    <mergeCell ref="AA12:AA13"/>
    <mergeCell ref="A14:A15"/>
    <mergeCell ref="B14:D14"/>
    <mergeCell ref="E14:G14"/>
    <mergeCell ref="H14:J14"/>
    <mergeCell ref="K14:M14"/>
    <mergeCell ref="N14:P14"/>
    <mergeCell ref="Q14:S15"/>
    <mergeCell ref="Z14:Z15"/>
    <mergeCell ref="AA14:AA15"/>
    <mergeCell ref="X17:AA17"/>
    <mergeCell ref="T14:T15"/>
    <mergeCell ref="U14:U15"/>
    <mergeCell ref="V14:V15"/>
    <mergeCell ref="W14:W15"/>
    <mergeCell ref="X14:X15"/>
    <mergeCell ref="Y14:Y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8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143" t="s">
        <v>76</v>
      </c>
      <c r="B2" s="144"/>
      <c r="C2" s="144"/>
      <c r="D2" s="144"/>
      <c r="E2" s="145"/>
      <c r="G2" s="2">
        <v>1</v>
      </c>
      <c r="H2" s="2" t="s">
        <v>48</v>
      </c>
    </row>
    <row r="3" spans="1:8" ht="19.5" customHeight="1" thickBot="1">
      <c r="A3" s="146"/>
      <c r="B3" s="147"/>
      <c r="C3" s="147"/>
      <c r="D3" s="147"/>
      <c r="E3" s="148"/>
      <c r="G3" s="2">
        <v>2</v>
      </c>
      <c r="H3" s="2" t="s">
        <v>49</v>
      </c>
    </row>
    <row r="4" spans="7:8" ht="19.5" customHeight="1">
      <c r="G4" s="2">
        <v>3</v>
      </c>
      <c r="H4" s="2" t="s">
        <v>50</v>
      </c>
    </row>
    <row r="5" spans="1:8" ht="19.5" customHeight="1">
      <c r="A5" s="149"/>
      <c r="B5" s="149"/>
      <c r="D5" s="149">
        <f>IF(C5=0,"",VLOOKUP(C5,$G$2:$H$8,2))</f>
      </c>
      <c r="E5" s="149"/>
      <c r="G5" s="2">
        <v>4</v>
      </c>
      <c r="H5" s="2" t="s">
        <v>51</v>
      </c>
    </row>
    <row r="6" spans="1:10" ht="19.5" customHeight="1">
      <c r="A6" s="149"/>
      <c r="B6" s="149"/>
      <c r="D6" s="149"/>
      <c r="E6" s="149"/>
      <c r="G6" s="2">
        <v>5</v>
      </c>
      <c r="H6" s="2" t="s">
        <v>52</v>
      </c>
      <c r="J6" s="3"/>
    </row>
    <row r="7" spans="7:10" ht="19.5" customHeight="1">
      <c r="G7" s="2">
        <v>6</v>
      </c>
      <c r="H7" s="2" t="s">
        <v>53</v>
      </c>
      <c r="J7" s="3"/>
    </row>
    <row r="8" spans="4:10" ht="19.5" customHeight="1">
      <c r="D8" s="149"/>
      <c r="E8" s="149"/>
      <c r="G8" s="2">
        <v>7</v>
      </c>
      <c r="H8" s="2" t="s">
        <v>54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150" t="s">
        <v>2</v>
      </c>
      <c r="D10" s="151"/>
      <c r="E10" s="151"/>
      <c r="F10" s="151"/>
      <c r="G10" s="152"/>
      <c r="H10" s="2" t="s">
        <v>3</v>
      </c>
      <c r="I10" s="4" t="s">
        <v>4</v>
      </c>
      <c r="J10" s="3"/>
    </row>
    <row r="11" spans="1:13" ht="24.75" customHeight="1">
      <c r="A11" s="153">
        <v>1</v>
      </c>
      <c r="B11" s="172" t="s">
        <v>55</v>
      </c>
      <c r="C11" s="18">
        <v>4</v>
      </c>
      <c r="D11" s="10" t="s">
        <v>51</v>
      </c>
      <c r="E11" s="10" t="s">
        <v>80</v>
      </c>
      <c r="F11" s="10">
        <v>6</v>
      </c>
      <c r="G11" s="10" t="s">
        <v>53</v>
      </c>
      <c r="H11" s="174" t="s">
        <v>57</v>
      </c>
      <c r="I11" s="19">
        <v>0.375</v>
      </c>
      <c r="J11" s="3"/>
      <c r="L11" s="3"/>
      <c r="M11" s="3"/>
    </row>
    <row r="12" spans="1:13" ht="24.75" customHeight="1">
      <c r="A12" s="154"/>
      <c r="B12" s="155"/>
      <c r="C12" s="18">
        <v>3</v>
      </c>
      <c r="D12" s="10" t="s">
        <v>50</v>
      </c>
      <c r="E12" s="10" t="s">
        <v>81</v>
      </c>
      <c r="F12" s="10">
        <v>7</v>
      </c>
      <c r="G12" s="10" t="s">
        <v>54</v>
      </c>
      <c r="H12" s="154"/>
      <c r="I12" s="20">
        <v>0.4375</v>
      </c>
      <c r="J12" s="3"/>
      <c r="L12" s="3"/>
      <c r="M12" s="3"/>
    </row>
    <row r="13" spans="1:13" ht="24.75" customHeight="1">
      <c r="A13" s="171"/>
      <c r="B13" s="173"/>
      <c r="C13" s="18">
        <v>2</v>
      </c>
      <c r="D13" s="10" t="s">
        <v>49</v>
      </c>
      <c r="E13" s="10" t="s">
        <v>82</v>
      </c>
      <c r="F13" s="10">
        <v>1</v>
      </c>
      <c r="G13" s="10" t="s">
        <v>48</v>
      </c>
      <c r="H13" s="171"/>
      <c r="I13" s="20">
        <v>0.5</v>
      </c>
      <c r="J13" s="3"/>
      <c r="L13" s="5"/>
      <c r="M13" s="5"/>
    </row>
    <row r="14" spans="1:13" ht="24.75" customHeight="1">
      <c r="A14" s="153">
        <v>2</v>
      </c>
      <c r="B14" s="172" t="s">
        <v>58</v>
      </c>
      <c r="C14" s="18">
        <v>5</v>
      </c>
      <c r="D14" s="10" t="s">
        <v>52</v>
      </c>
      <c r="E14" s="27" t="s">
        <v>89</v>
      </c>
      <c r="F14" s="10">
        <v>4</v>
      </c>
      <c r="G14" s="10" t="s">
        <v>51</v>
      </c>
      <c r="H14" s="175" t="s">
        <v>59</v>
      </c>
      <c r="I14" s="20">
        <v>0.5</v>
      </c>
      <c r="J14" s="3"/>
      <c r="L14" s="3"/>
      <c r="M14" s="3"/>
    </row>
    <row r="15" spans="1:13" ht="24.75" customHeight="1">
      <c r="A15" s="154"/>
      <c r="B15" s="155"/>
      <c r="C15" s="18">
        <v>7</v>
      </c>
      <c r="D15" s="10" t="s">
        <v>54</v>
      </c>
      <c r="E15" s="27" t="s">
        <v>80</v>
      </c>
      <c r="F15" s="10">
        <v>2</v>
      </c>
      <c r="G15" s="10" t="s">
        <v>49</v>
      </c>
      <c r="H15" s="176"/>
      <c r="I15" s="20">
        <v>0.5625</v>
      </c>
      <c r="J15" s="3"/>
      <c r="L15" s="3"/>
      <c r="M15" s="3"/>
    </row>
    <row r="16" spans="1:13" ht="24.75" customHeight="1">
      <c r="A16" s="171"/>
      <c r="B16" s="173"/>
      <c r="C16" s="18">
        <v>6</v>
      </c>
      <c r="D16" s="10" t="s">
        <v>53</v>
      </c>
      <c r="E16" s="27" t="s">
        <v>84</v>
      </c>
      <c r="F16" s="10">
        <v>3</v>
      </c>
      <c r="G16" s="10" t="s">
        <v>50</v>
      </c>
      <c r="H16" s="177"/>
      <c r="I16" s="20">
        <v>0.625</v>
      </c>
      <c r="J16" s="3"/>
      <c r="L16" s="5"/>
      <c r="M16" s="5"/>
    </row>
    <row r="17" spans="1:13" ht="24.75" customHeight="1">
      <c r="A17" s="153">
        <v>3</v>
      </c>
      <c r="B17" s="178" t="s">
        <v>60</v>
      </c>
      <c r="C17" s="10">
        <v>7</v>
      </c>
      <c r="D17" s="10" t="s">
        <v>54</v>
      </c>
      <c r="E17" s="27" t="s">
        <v>83</v>
      </c>
      <c r="F17" s="10">
        <v>6</v>
      </c>
      <c r="G17" s="10" t="s">
        <v>53</v>
      </c>
      <c r="H17" s="175" t="s">
        <v>59</v>
      </c>
      <c r="I17" s="20">
        <v>0.3958333333333333</v>
      </c>
      <c r="J17" s="3"/>
      <c r="L17" s="3"/>
      <c r="M17" s="3"/>
    </row>
    <row r="18" spans="1:13" ht="24.75" customHeight="1">
      <c r="A18" s="154"/>
      <c r="B18" s="179"/>
      <c r="C18" s="10">
        <v>1</v>
      </c>
      <c r="D18" s="10" t="s">
        <v>48</v>
      </c>
      <c r="E18" s="27" t="s">
        <v>88</v>
      </c>
      <c r="F18" s="10">
        <v>5</v>
      </c>
      <c r="G18" s="10" t="s">
        <v>52</v>
      </c>
      <c r="H18" s="176"/>
      <c r="I18" s="20">
        <v>0.4583333333333333</v>
      </c>
      <c r="J18" s="3"/>
      <c r="L18" s="3"/>
      <c r="M18" s="3"/>
    </row>
    <row r="19" spans="1:10" ht="24.75" customHeight="1">
      <c r="A19" s="171"/>
      <c r="B19" s="180"/>
      <c r="C19" s="10">
        <v>2</v>
      </c>
      <c r="D19" s="10" t="s">
        <v>49</v>
      </c>
      <c r="E19" s="27" t="s">
        <v>90</v>
      </c>
      <c r="F19" s="10">
        <v>4</v>
      </c>
      <c r="G19" s="10" t="s">
        <v>51</v>
      </c>
      <c r="H19" s="177"/>
      <c r="I19" s="20">
        <v>0.5208333333333334</v>
      </c>
      <c r="J19" s="3"/>
    </row>
    <row r="20" spans="1:13" ht="24.75" customHeight="1">
      <c r="A20" s="153">
        <v>4</v>
      </c>
      <c r="B20" s="178" t="s">
        <v>61</v>
      </c>
      <c r="C20" s="10">
        <v>1</v>
      </c>
      <c r="D20" s="10" t="s">
        <v>48</v>
      </c>
      <c r="E20" s="27" t="s">
        <v>97</v>
      </c>
      <c r="F20" s="10">
        <v>7</v>
      </c>
      <c r="G20" s="10" t="s">
        <v>54</v>
      </c>
      <c r="H20" s="175" t="s">
        <v>59</v>
      </c>
      <c r="I20" s="20">
        <v>0.5</v>
      </c>
      <c r="J20" s="3"/>
      <c r="L20" s="3"/>
      <c r="M20" s="3"/>
    </row>
    <row r="21" spans="1:13" ht="24.75" customHeight="1">
      <c r="A21" s="154"/>
      <c r="B21" s="179"/>
      <c r="C21" s="10">
        <v>3</v>
      </c>
      <c r="D21" s="10" t="s">
        <v>50</v>
      </c>
      <c r="E21" s="27" t="s">
        <v>87</v>
      </c>
      <c r="F21" s="10">
        <v>5</v>
      </c>
      <c r="G21" s="10" t="s">
        <v>52</v>
      </c>
      <c r="H21" s="176"/>
      <c r="I21" s="20">
        <v>0.5625</v>
      </c>
      <c r="J21" s="3"/>
      <c r="L21" s="3"/>
      <c r="M21" s="3"/>
    </row>
    <row r="22" spans="1:10" ht="24.75" customHeight="1">
      <c r="A22" s="171"/>
      <c r="B22" s="180"/>
      <c r="C22" s="10">
        <v>2</v>
      </c>
      <c r="D22" s="10" t="s">
        <v>49</v>
      </c>
      <c r="E22" s="27" t="s">
        <v>98</v>
      </c>
      <c r="F22" s="10">
        <v>6</v>
      </c>
      <c r="G22" s="10" t="s">
        <v>53</v>
      </c>
      <c r="H22" s="177"/>
      <c r="I22" s="20">
        <v>0.625</v>
      </c>
      <c r="J22" s="3"/>
    </row>
    <row r="23" spans="1:13" ht="24.75" customHeight="1">
      <c r="A23" s="165">
        <v>5</v>
      </c>
      <c r="B23" s="185" t="s">
        <v>62</v>
      </c>
      <c r="C23" s="2">
        <v>3</v>
      </c>
      <c r="D23" s="2" t="s">
        <v>50</v>
      </c>
      <c r="E23" s="2" t="s">
        <v>56</v>
      </c>
      <c r="F23" s="2">
        <v>2</v>
      </c>
      <c r="G23" s="2" t="s">
        <v>49</v>
      </c>
      <c r="H23" s="188" t="s">
        <v>63</v>
      </c>
      <c r="I23" s="13">
        <v>0.4583333333333333</v>
      </c>
      <c r="J23" s="3"/>
      <c r="L23" s="3"/>
      <c r="M23" s="3"/>
    </row>
    <row r="24" spans="1:13" ht="24.75" customHeight="1">
      <c r="A24" s="158"/>
      <c r="B24" s="186"/>
      <c r="C24" s="2">
        <v>4</v>
      </c>
      <c r="D24" s="2" t="s">
        <v>51</v>
      </c>
      <c r="E24" s="2" t="s">
        <v>56</v>
      </c>
      <c r="F24" s="2">
        <v>1</v>
      </c>
      <c r="G24" s="2" t="s">
        <v>48</v>
      </c>
      <c r="H24" s="158"/>
      <c r="I24" s="13">
        <v>0.5208333333333334</v>
      </c>
      <c r="J24" s="3"/>
      <c r="L24" s="3"/>
      <c r="M24" s="3"/>
    </row>
    <row r="25" spans="1:10" ht="24.75" customHeight="1">
      <c r="A25" s="159"/>
      <c r="B25" s="187"/>
      <c r="C25" s="2">
        <v>5</v>
      </c>
      <c r="D25" s="2" t="s">
        <v>52</v>
      </c>
      <c r="E25" s="2" t="s">
        <v>56</v>
      </c>
      <c r="F25" s="2">
        <v>7</v>
      </c>
      <c r="G25" s="2" t="s">
        <v>54</v>
      </c>
      <c r="H25" s="159"/>
      <c r="I25" s="13">
        <v>0.5833333333333334</v>
      </c>
      <c r="J25" s="3"/>
    </row>
    <row r="26" spans="1:9" ht="24.75" customHeight="1">
      <c r="A26" s="163">
        <v>6</v>
      </c>
      <c r="B26" s="185" t="s">
        <v>64</v>
      </c>
      <c r="C26" s="2">
        <v>6</v>
      </c>
      <c r="D26" s="2" t="s">
        <v>53</v>
      </c>
      <c r="E26" s="2" t="s">
        <v>56</v>
      </c>
      <c r="F26" s="2">
        <v>1</v>
      </c>
      <c r="G26" s="2" t="s">
        <v>48</v>
      </c>
      <c r="H26" s="189" t="s">
        <v>65</v>
      </c>
      <c r="I26" s="13">
        <v>0.3958333333333333</v>
      </c>
    </row>
    <row r="27" spans="1:9" ht="24.75" customHeight="1">
      <c r="A27" s="163"/>
      <c r="B27" s="186"/>
      <c r="C27" s="2">
        <v>4</v>
      </c>
      <c r="D27" s="2" t="s">
        <v>51</v>
      </c>
      <c r="E27" s="2" t="s">
        <v>56</v>
      </c>
      <c r="F27" s="2">
        <v>3</v>
      </c>
      <c r="G27" s="2" t="s">
        <v>50</v>
      </c>
      <c r="H27" s="158"/>
      <c r="I27" s="13">
        <v>0.4583333333333333</v>
      </c>
    </row>
    <row r="28" spans="1:9" ht="24.75" customHeight="1">
      <c r="A28" s="163"/>
      <c r="B28" s="187"/>
      <c r="C28" s="2">
        <v>5</v>
      </c>
      <c r="D28" s="2" t="s">
        <v>52</v>
      </c>
      <c r="E28" s="2" t="s">
        <v>56</v>
      </c>
      <c r="F28" s="2">
        <v>2</v>
      </c>
      <c r="G28" s="2" t="s">
        <v>49</v>
      </c>
      <c r="H28" s="159"/>
      <c r="I28" s="13">
        <v>0.5208333333333334</v>
      </c>
    </row>
    <row r="29" spans="1:9" ht="24.75" customHeight="1">
      <c r="A29" s="163">
        <v>7</v>
      </c>
      <c r="B29" s="181" t="s">
        <v>66</v>
      </c>
      <c r="C29" s="2">
        <v>7</v>
      </c>
      <c r="D29" s="2" t="s">
        <v>54</v>
      </c>
      <c r="E29" s="2" t="s">
        <v>56</v>
      </c>
      <c r="F29" s="2">
        <v>4</v>
      </c>
      <c r="G29" s="2" t="s">
        <v>51</v>
      </c>
      <c r="H29" s="182" t="s">
        <v>59</v>
      </c>
      <c r="I29" s="13">
        <v>0.3958333333333333</v>
      </c>
    </row>
    <row r="30" spans="1:9" ht="24.75" customHeight="1">
      <c r="A30" s="163"/>
      <c r="B30" s="163"/>
      <c r="C30" s="2">
        <v>1</v>
      </c>
      <c r="D30" s="2" t="s">
        <v>48</v>
      </c>
      <c r="E30" s="2" t="s">
        <v>56</v>
      </c>
      <c r="F30" s="2">
        <v>3</v>
      </c>
      <c r="G30" s="2" t="s">
        <v>50</v>
      </c>
      <c r="H30" s="183"/>
      <c r="I30" s="13">
        <v>0.4583333333333333</v>
      </c>
    </row>
    <row r="31" spans="1:9" ht="24.75" customHeight="1">
      <c r="A31" s="163"/>
      <c r="B31" s="163"/>
      <c r="C31" s="2">
        <v>6</v>
      </c>
      <c r="D31" s="2" t="s">
        <v>53</v>
      </c>
      <c r="E31" s="2" t="s">
        <v>56</v>
      </c>
      <c r="F31" s="2">
        <v>5</v>
      </c>
      <c r="G31" s="2" t="s">
        <v>52</v>
      </c>
      <c r="H31" s="184"/>
      <c r="I31" s="13">
        <v>0.5208333333333334</v>
      </c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3"/>
  <sheetViews>
    <sheetView zoomScalePageLayoutView="0" workbookViewId="0" topLeftCell="A3">
      <selection activeCell="M23" sqref="M23"/>
    </sheetView>
  </sheetViews>
  <sheetFormatPr defaultColWidth="9.00390625" defaultRowHeight="13.5"/>
  <cols>
    <col min="1" max="1" width="14.00390625" style="0" customWidth="1"/>
    <col min="2" max="19" width="3.75390625" style="0" customWidth="1"/>
    <col min="20" max="21" width="3.875" style="0" customWidth="1"/>
    <col min="22" max="22" width="5.25390625" style="0" customWidth="1"/>
    <col min="23" max="24" width="3.875" style="0" customWidth="1"/>
    <col min="25" max="25" width="4.25390625" style="0" customWidth="1"/>
    <col min="26" max="27" width="6.75390625" style="0" customWidth="1"/>
  </cols>
  <sheetData>
    <row r="1" spans="1:30" ht="35.25" customHeight="1">
      <c r="A1" s="71" t="s">
        <v>129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4"/>
      <c r="AA2" s="34"/>
      <c r="AB2" s="34"/>
      <c r="AC2" s="34"/>
      <c r="AD2" s="34"/>
    </row>
    <row r="3" spans="1:30" ht="90.75" customHeight="1">
      <c r="A3" s="36"/>
      <c r="B3" s="72" t="str">
        <f>A4</f>
        <v>中京Ｄ</v>
      </c>
      <c r="C3" s="73"/>
      <c r="D3" s="74"/>
      <c r="E3" s="72" t="str">
        <f>A6</f>
        <v>多治見北Ｂ</v>
      </c>
      <c r="F3" s="73"/>
      <c r="G3" s="74"/>
      <c r="H3" s="72" t="str">
        <f>A8</f>
        <v>関商工Ｂ</v>
      </c>
      <c r="I3" s="73"/>
      <c r="J3" s="74"/>
      <c r="K3" s="72" t="str">
        <f>A10</f>
        <v>中津川工業Ａ</v>
      </c>
      <c r="L3" s="73"/>
      <c r="M3" s="74"/>
      <c r="N3" s="190" t="str">
        <f>A12</f>
        <v>飛騨神岡</v>
      </c>
      <c r="O3" s="191"/>
      <c r="P3" s="192"/>
      <c r="Q3" s="72" t="str">
        <f>A14</f>
        <v>土岐紅・加茂農・八百津</v>
      </c>
      <c r="R3" s="73"/>
      <c r="S3" s="74"/>
      <c r="T3" s="72" t="str">
        <f>A16</f>
        <v>加茂</v>
      </c>
      <c r="U3" s="73"/>
      <c r="V3" s="74"/>
      <c r="W3" s="37" t="s">
        <v>105</v>
      </c>
      <c r="X3" s="38" t="s">
        <v>106</v>
      </c>
      <c r="Y3" s="38" t="s">
        <v>107</v>
      </c>
      <c r="Z3" s="38" t="s">
        <v>108</v>
      </c>
      <c r="AA3" s="38" t="s">
        <v>109</v>
      </c>
      <c r="AB3" s="38" t="s">
        <v>110</v>
      </c>
      <c r="AC3" s="39" t="s">
        <v>111</v>
      </c>
      <c r="AD3" s="40" t="s">
        <v>112</v>
      </c>
    </row>
    <row r="4" spans="1:30" ht="27" customHeight="1">
      <c r="A4" s="170" t="s">
        <v>72</v>
      </c>
      <c r="B4" s="121"/>
      <c r="C4" s="121"/>
      <c r="D4" s="121"/>
      <c r="E4" s="122" t="s">
        <v>113</v>
      </c>
      <c r="F4" s="123"/>
      <c r="G4" s="124"/>
      <c r="H4" s="122" t="s">
        <v>113</v>
      </c>
      <c r="I4" s="123"/>
      <c r="J4" s="124"/>
      <c r="K4" s="122" t="s">
        <v>116</v>
      </c>
      <c r="L4" s="123"/>
      <c r="M4" s="124"/>
      <c r="N4" s="193"/>
      <c r="O4" s="194"/>
      <c r="P4" s="195"/>
      <c r="Q4" s="83" t="s">
        <v>116</v>
      </c>
      <c r="R4" s="84"/>
      <c r="S4" s="85"/>
      <c r="T4" s="123" t="s">
        <v>116</v>
      </c>
      <c r="U4" s="123"/>
      <c r="V4" s="124"/>
      <c r="W4" s="125">
        <f>(E5+H5+K5+N5+Q5+T5)</f>
        <v>10</v>
      </c>
      <c r="X4" s="127">
        <f>(G5+J5+M5+P5+S5+V5)</f>
        <v>4</v>
      </c>
      <c r="Y4" s="127">
        <f>(W4-X4)</f>
        <v>6</v>
      </c>
      <c r="Z4" s="127">
        <f>COUNTIF(E4:V4,"○")</f>
        <v>3</v>
      </c>
      <c r="AA4" s="127">
        <f>COUNTIF(E4:V4,"△")</f>
        <v>0</v>
      </c>
      <c r="AB4" s="127">
        <f>COUNTIF(E4:V4,"×")</f>
        <v>2</v>
      </c>
      <c r="AC4" s="128">
        <f>(3*Z4+1*AA4)</f>
        <v>9</v>
      </c>
      <c r="AD4" s="169">
        <v>3</v>
      </c>
    </row>
    <row r="5" spans="1:30" ht="27" customHeight="1">
      <c r="A5" s="76"/>
      <c r="B5" s="121"/>
      <c r="C5" s="121"/>
      <c r="D5" s="121"/>
      <c r="E5" s="42">
        <v>1</v>
      </c>
      <c r="F5" s="43" t="s">
        <v>114</v>
      </c>
      <c r="G5" s="44">
        <v>2</v>
      </c>
      <c r="H5" s="42">
        <v>0</v>
      </c>
      <c r="I5" s="43" t="s">
        <v>114</v>
      </c>
      <c r="J5" s="44">
        <v>1</v>
      </c>
      <c r="K5" s="42">
        <v>2</v>
      </c>
      <c r="L5" s="43" t="s">
        <v>114</v>
      </c>
      <c r="M5" s="44">
        <v>0</v>
      </c>
      <c r="N5" s="62"/>
      <c r="O5" s="63" t="s">
        <v>114</v>
      </c>
      <c r="P5" s="64"/>
      <c r="Q5" s="42">
        <v>5</v>
      </c>
      <c r="R5" s="43" t="s">
        <v>114</v>
      </c>
      <c r="S5" s="44">
        <v>0</v>
      </c>
      <c r="T5" s="43">
        <v>2</v>
      </c>
      <c r="U5" s="43" t="s">
        <v>114</v>
      </c>
      <c r="V5" s="44">
        <v>1</v>
      </c>
      <c r="W5" s="126"/>
      <c r="X5" s="89"/>
      <c r="Y5" s="89"/>
      <c r="Z5" s="89"/>
      <c r="AA5" s="89"/>
      <c r="AB5" s="89"/>
      <c r="AC5" s="91"/>
      <c r="AD5" s="93"/>
    </row>
    <row r="6" spans="1:30" ht="27" customHeight="1">
      <c r="A6" s="75" t="s">
        <v>130</v>
      </c>
      <c r="B6" s="84" t="s">
        <v>116</v>
      </c>
      <c r="C6" s="84"/>
      <c r="D6" s="85"/>
      <c r="E6" s="78"/>
      <c r="F6" s="78"/>
      <c r="G6" s="78"/>
      <c r="H6" s="83" t="s">
        <v>113</v>
      </c>
      <c r="I6" s="84"/>
      <c r="J6" s="85"/>
      <c r="K6" s="83" t="s">
        <v>113</v>
      </c>
      <c r="L6" s="84"/>
      <c r="M6" s="85"/>
      <c r="N6" s="196"/>
      <c r="O6" s="197"/>
      <c r="P6" s="198"/>
      <c r="Q6" s="83" t="s">
        <v>113</v>
      </c>
      <c r="R6" s="84"/>
      <c r="S6" s="85"/>
      <c r="T6" s="84" t="s">
        <v>113</v>
      </c>
      <c r="U6" s="84"/>
      <c r="V6" s="85"/>
      <c r="W6" s="86">
        <f>(B7+H7+K7+N7+Q7+T7)</f>
        <v>2</v>
      </c>
      <c r="X6" s="88">
        <f>(J7+D7+M7+P7+S7+V7)</f>
        <v>14</v>
      </c>
      <c r="Y6" s="88">
        <f>(W6-X6)</f>
        <v>-12</v>
      </c>
      <c r="Z6" s="127">
        <f>COUNTIF(B6:V6,"○")</f>
        <v>1</v>
      </c>
      <c r="AA6" s="127">
        <f>COUNTIF(B6:V6,"△")</f>
        <v>0</v>
      </c>
      <c r="AB6" s="127">
        <f>COUNTIF(B6:V6,"×")</f>
        <v>4</v>
      </c>
      <c r="AC6" s="90">
        <f>(3*Z6+1*AA6)</f>
        <v>3</v>
      </c>
      <c r="AD6" s="92">
        <v>5</v>
      </c>
    </row>
    <row r="7" spans="1:30" ht="27" customHeight="1">
      <c r="A7" s="76"/>
      <c r="B7" s="46">
        <v>2</v>
      </c>
      <c r="C7" s="46" t="s">
        <v>114</v>
      </c>
      <c r="D7" s="47">
        <v>1</v>
      </c>
      <c r="E7" s="81"/>
      <c r="F7" s="81"/>
      <c r="G7" s="81"/>
      <c r="H7" s="48">
        <v>0</v>
      </c>
      <c r="I7" s="46" t="s">
        <v>114</v>
      </c>
      <c r="J7" s="47">
        <v>3</v>
      </c>
      <c r="K7" s="48">
        <v>0</v>
      </c>
      <c r="L7" s="46" t="s">
        <v>114</v>
      </c>
      <c r="M7" s="47">
        <v>5</v>
      </c>
      <c r="N7" s="65"/>
      <c r="O7" s="66" t="s">
        <v>114</v>
      </c>
      <c r="P7" s="67"/>
      <c r="Q7" s="48">
        <v>0</v>
      </c>
      <c r="R7" s="46" t="s">
        <v>114</v>
      </c>
      <c r="S7" s="47">
        <v>1</v>
      </c>
      <c r="T7" s="46">
        <v>0</v>
      </c>
      <c r="U7" s="46" t="s">
        <v>114</v>
      </c>
      <c r="V7" s="47">
        <v>4</v>
      </c>
      <c r="W7" s="87"/>
      <c r="X7" s="89"/>
      <c r="Y7" s="89"/>
      <c r="Z7" s="89"/>
      <c r="AA7" s="89"/>
      <c r="AB7" s="89"/>
      <c r="AC7" s="91"/>
      <c r="AD7" s="93"/>
    </row>
    <row r="8" spans="1:30" ht="27" customHeight="1">
      <c r="A8" s="75" t="s">
        <v>73</v>
      </c>
      <c r="B8" s="123" t="s">
        <v>116</v>
      </c>
      <c r="C8" s="123"/>
      <c r="D8" s="124"/>
      <c r="E8" s="122" t="s">
        <v>116</v>
      </c>
      <c r="F8" s="123"/>
      <c r="G8" s="124"/>
      <c r="H8" s="121"/>
      <c r="I8" s="121"/>
      <c r="J8" s="121"/>
      <c r="K8" s="122" t="s">
        <v>116</v>
      </c>
      <c r="L8" s="123"/>
      <c r="M8" s="124"/>
      <c r="N8" s="193"/>
      <c r="O8" s="194"/>
      <c r="P8" s="195"/>
      <c r="Q8" s="83" t="s">
        <v>116</v>
      </c>
      <c r="R8" s="84"/>
      <c r="S8" s="85"/>
      <c r="T8" s="123" t="s">
        <v>125</v>
      </c>
      <c r="U8" s="123"/>
      <c r="V8" s="124"/>
      <c r="W8" s="86">
        <f>(E9+B9+K9+N9+Q9+T9)</f>
        <v>10</v>
      </c>
      <c r="X8" s="88">
        <f>(G9+D9+M9+P9+S9+V9)</f>
        <v>3</v>
      </c>
      <c r="Y8" s="88">
        <f>(W8-X8)</f>
        <v>7</v>
      </c>
      <c r="Z8" s="127">
        <f>COUNTIF(B8:V8,"○")</f>
        <v>4</v>
      </c>
      <c r="AA8" s="127">
        <f>COUNTIF(B8:V8,"△")</f>
        <v>1</v>
      </c>
      <c r="AB8" s="127">
        <f>COUNTIF(B8:V8,"×")</f>
        <v>0</v>
      </c>
      <c r="AC8" s="90">
        <f>(3*Z8+1*AA8)</f>
        <v>13</v>
      </c>
      <c r="AD8" s="92">
        <v>1</v>
      </c>
    </row>
    <row r="9" spans="1:30" ht="27" customHeight="1">
      <c r="A9" s="76"/>
      <c r="B9" s="43">
        <v>1</v>
      </c>
      <c r="C9" s="43" t="s">
        <v>114</v>
      </c>
      <c r="D9" s="44">
        <v>0</v>
      </c>
      <c r="E9" s="42">
        <v>3</v>
      </c>
      <c r="F9" s="43" t="s">
        <v>114</v>
      </c>
      <c r="G9" s="44">
        <v>0</v>
      </c>
      <c r="H9" s="121"/>
      <c r="I9" s="121"/>
      <c r="J9" s="121"/>
      <c r="K9" s="42">
        <v>2</v>
      </c>
      <c r="L9" s="43" t="s">
        <v>114</v>
      </c>
      <c r="M9" s="44">
        <v>1</v>
      </c>
      <c r="N9" s="62"/>
      <c r="O9" s="63" t="s">
        <v>114</v>
      </c>
      <c r="P9" s="64"/>
      <c r="Q9" s="42">
        <v>3</v>
      </c>
      <c r="R9" s="43" t="s">
        <v>114</v>
      </c>
      <c r="S9" s="44">
        <v>1</v>
      </c>
      <c r="T9" s="43">
        <v>1</v>
      </c>
      <c r="U9" s="43" t="s">
        <v>114</v>
      </c>
      <c r="V9" s="44">
        <v>1</v>
      </c>
      <c r="W9" s="87"/>
      <c r="X9" s="89"/>
      <c r="Y9" s="89"/>
      <c r="Z9" s="89"/>
      <c r="AA9" s="89"/>
      <c r="AB9" s="89"/>
      <c r="AC9" s="91"/>
      <c r="AD9" s="93"/>
    </row>
    <row r="10" spans="1:30" ht="27" customHeight="1">
      <c r="A10" s="75" t="s">
        <v>131</v>
      </c>
      <c r="B10" s="84" t="s">
        <v>113</v>
      </c>
      <c r="C10" s="84"/>
      <c r="D10" s="85"/>
      <c r="E10" s="83" t="s">
        <v>116</v>
      </c>
      <c r="F10" s="84"/>
      <c r="G10" s="85"/>
      <c r="H10" s="83" t="s">
        <v>113</v>
      </c>
      <c r="I10" s="84"/>
      <c r="J10" s="85"/>
      <c r="K10" s="78"/>
      <c r="L10" s="78"/>
      <c r="M10" s="78"/>
      <c r="N10" s="196"/>
      <c r="O10" s="197"/>
      <c r="P10" s="198"/>
      <c r="Q10" s="83" t="s">
        <v>116</v>
      </c>
      <c r="R10" s="84"/>
      <c r="S10" s="85"/>
      <c r="T10" s="84" t="s">
        <v>113</v>
      </c>
      <c r="U10" s="84"/>
      <c r="V10" s="85"/>
      <c r="W10" s="86">
        <f>(E11+H11+B11+N11+Q11+T11)</f>
        <v>8</v>
      </c>
      <c r="X10" s="88">
        <f>(G11+J11+D11+P11+S11+V11)</f>
        <v>7</v>
      </c>
      <c r="Y10" s="88">
        <f>(W10-X10)</f>
        <v>1</v>
      </c>
      <c r="Z10" s="127">
        <f>COUNTIF(B10:V10,"○")</f>
        <v>2</v>
      </c>
      <c r="AA10" s="127">
        <f>COUNTIF(B10:V10,"△")</f>
        <v>0</v>
      </c>
      <c r="AB10" s="127">
        <f>COUNTIF(B10:V10,"×")</f>
        <v>3</v>
      </c>
      <c r="AC10" s="90">
        <f>(3*Z10+1*AA10)</f>
        <v>6</v>
      </c>
      <c r="AD10" s="92">
        <v>4</v>
      </c>
    </row>
    <row r="11" spans="1:30" ht="27" customHeight="1">
      <c r="A11" s="76"/>
      <c r="B11" s="46">
        <v>0</v>
      </c>
      <c r="C11" s="46" t="s">
        <v>114</v>
      </c>
      <c r="D11" s="47">
        <v>2</v>
      </c>
      <c r="E11" s="48">
        <v>5</v>
      </c>
      <c r="F11" s="46" t="s">
        <v>114</v>
      </c>
      <c r="G11" s="47">
        <v>0</v>
      </c>
      <c r="H11" s="48">
        <v>1</v>
      </c>
      <c r="I11" s="46" t="s">
        <v>114</v>
      </c>
      <c r="J11" s="47">
        <v>2</v>
      </c>
      <c r="K11" s="81"/>
      <c r="L11" s="81"/>
      <c r="M11" s="81"/>
      <c r="N11" s="65"/>
      <c r="O11" s="66" t="s">
        <v>114</v>
      </c>
      <c r="P11" s="67"/>
      <c r="Q11" s="48">
        <v>2</v>
      </c>
      <c r="R11" s="46" t="s">
        <v>114</v>
      </c>
      <c r="S11" s="47">
        <v>0</v>
      </c>
      <c r="T11" s="46">
        <v>0</v>
      </c>
      <c r="U11" s="46" t="s">
        <v>114</v>
      </c>
      <c r="V11" s="47">
        <v>3</v>
      </c>
      <c r="W11" s="87"/>
      <c r="X11" s="89"/>
      <c r="Y11" s="89"/>
      <c r="Z11" s="89"/>
      <c r="AA11" s="89"/>
      <c r="AB11" s="89"/>
      <c r="AC11" s="91"/>
      <c r="AD11" s="93"/>
    </row>
    <row r="12" spans="1:30" ht="27" customHeight="1">
      <c r="A12" s="199" t="s">
        <v>132</v>
      </c>
      <c r="B12" s="194"/>
      <c r="C12" s="194"/>
      <c r="D12" s="195"/>
      <c r="E12" s="193"/>
      <c r="F12" s="194"/>
      <c r="G12" s="195"/>
      <c r="H12" s="193"/>
      <c r="I12" s="194"/>
      <c r="J12" s="195"/>
      <c r="K12" s="193"/>
      <c r="L12" s="194"/>
      <c r="M12" s="195"/>
      <c r="N12" s="201"/>
      <c r="O12" s="202"/>
      <c r="P12" s="203"/>
      <c r="Q12" s="196"/>
      <c r="R12" s="197"/>
      <c r="S12" s="198"/>
      <c r="T12" s="194"/>
      <c r="U12" s="194"/>
      <c r="V12" s="195"/>
      <c r="W12" s="207">
        <f>(E13+H13+K13+B13+Q13+T13)</f>
        <v>0</v>
      </c>
      <c r="X12" s="209">
        <f>(G13+J13+M13+D13+S13+V13)</f>
        <v>0</v>
      </c>
      <c r="Y12" s="209">
        <f>(W12-X12)</f>
        <v>0</v>
      </c>
      <c r="Z12" s="211">
        <f>COUNTIF(B12:V12,"○")</f>
        <v>0</v>
      </c>
      <c r="AA12" s="211">
        <f>COUNTIF(B12:V12,"△")</f>
        <v>0</v>
      </c>
      <c r="AB12" s="211">
        <f>COUNTIF(B12:V12,"×")</f>
        <v>0</v>
      </c>
      <c r="AC12" s="212">
        <f>(3*Z12+1*AA12)</f>
        <v>0</v>
      </c>
      <c r="AD12" s="214"/>
    </row>
    <row r="13" spans="1:30" ht="27" customHeight="1">
      <c r="A13" s="200"/>
      <c r="B13" s="66"/>
      <c r="C13" s="66" t="s">
        <v>114</v>
      </c>
      <c r="D13" s="67"/>
      <c r="E13" s="65"/>
      <c r="F13" s="66" t="s">
        <v>114</v>
      </c>
      <c r="G13" s="67"/>
      <c r="H13" s="65"/>
      <c r="I13" s="66" t="s">
        <v>114</v>
      </c>
      <c r="J13" s="67"/>
      <c r="K13" s="65"/>
      <c r="L13" s="66" t="s">
        <v>114</v>
      </c>
      <c r="M13" s="67"/>
      <c r="N13" s="204"/>
      <c r="O13" s="205"/>
      <c r="P13" s="206"/>
      <c r="Q13" s="65"/>
      <c r="R13" s="66" t="s">
        <v>114</v>
      </c>
      <c r="S13" s="67"/>
      <c r="T13" s="66"/>
      <c r="U13" s="66" t="s">
        <v>114</v>
      </c>
      <c r="V13" s="67"/>
      <c r="W13" s="208"/>
      <c r="X13" s="210"/>
      <c r="Y13" s="210"/>
      <c r="Z13" s="210"/>
      <c r="AA13" s="210"/>
      <c r="AB13" s="210"/>
      <c r="AC13" s="213"/>
      <c r="AD13" s="215"/>
    </row>
    <row r="14" spans="1:30" ht="27" customHeight="1">
      <c r="A14" s="216" t="s">
        <v>74</v>
      </c>
      <c r="B14" s="83" t="s">
        <v>113</v>
      </c>
      <c r="C14" s="84"/>
      <c r="D14" s="85"/>
      <c r="E14" s="83" t="s">
        <v>116</v>
      </c>
      <c r="F14" s="84"/>
      <c r="G14" s="85"/>
      <c r="H14" s="83" t="s">
        <v>113</v>
      </c>
      <c r="I14" s="84"/>
      <c r="J14" s="85"/>
      <c r="K14" s="83" t="s">
        <v>113</v>
      </c>
      <c r="L14" s="84"/>
      <c r="M14" s="85"/>
      <c r="N14" s="196"/>
      <c r="O14" s="197"/>
      <c r="P14" s="198"/>
      <c r="Q14" s="83"/>
      <c r="R14" s="84"/>
      <c r="S14" s="85"/>
      <c r="T14" s="84" t="s">
        <v>113</v>
      </c>
      <c r="U14" s="84"/>
      <c r="V14" s="85"/>
      <c r="W14" s="86">
        <f>(E15+H15+K15+B15+N15+T15)</f>
        <v>2</v>
      </c>
      <c r="X14" s="88">
        <f>(G15+J15+M15+D15+P15+V15)</f>
        <v>14</v>
      </c>
      <c r="Y14" s="88">
        <f>(W14-X14)</f>
        <v>-12</v>
      </c>
      <c r="Z14" s="127">
        <f>COUNTIF(B14:V14,"○")</f>
        <v>1</v>
      </c>
      <c r="AA14" s="127">
        <f>COUNTIF(B14:V14,"△")</f>
        <v>0</v>
      </c>
      <c r="AB14" s="127">
        <f>COUNTIF(B14:V14,"×")</f>
        <v>4</v>
      </c>
      <c r="AC14" s="90">
        <f>(3*Z14+1*AA14)</f>
        <v>3</v>
      </c>
      <c r="AD14" s="92">
        <v>5</v>
      </c>
    </row>
    <row r="15" spans="1:30" ht="27" customHeight="1">
      <c r="A15" s="217"/>
      <c r="B15" s="48">
        <v>0</v>
      </c>
      <c r="C15" s="46" t="s">
        <v>114</v>
      </c>
      <c r="D15" s="47">
        <v>5</v>
      </c>
      <c r="E15" s="48">
        <v>1</v>
      </c>
      <c r="F15" s="46" t="s">
        <v>114</v>
      </c>
      <c r="G15" s="47">
        <v>0</v>
      </c>
      <c r="H15" s="48">
        <v>1</v>
      </c>
      <c r="I15" s="46" t="s">
        <v>114</v>
      </c>
      <c r="J15" s="47">
        <v>3</v>
      </c>
      <c r="K15" s="48">
        <v>0</v>
      </c>
      <c r="L15" s="46" t="s">
        <v>114</v>
      </c>
      <c r="M15" s="47">
        <v>2</v>
      </c>
      <c r="N15" s="65"/>
      <c r="O15" s="66" t="s">
        <v>114</v>
      </c>
      <c r="P15" s="67"/>
      <c r="Q15" s="218"/>
      <c r="R15" s="219"/>
      <c r="S15" s="220"/>
      <c r="T15" s="46">
        <v>0</v>
      </c>
      <c r="U15" s="46" t="s">
        <v>114</v>
      </c>
      <c r="V15" s="47">
        <v>4</v>
      </c>
      <c r="W15" s="87"/>
      <c r="X15" s="89"/>
      <c r="Y15" s="89"/>
      <c r="Z15" s="89"/>
      <c r="AA15" s="89"/>
      <c r="AB15" s="89"/>
      <c r="AC15" s="91"/>
      <c r="AD15" s="93"/>
    </row>
    <row r="16" spans="1:30" ht="27" customHeight="1">
      <c r="A16" s="75" t="s">
        <v>75</v>
      </c>
      <c r="B16" s="123" t="s">
        <v>113</v>
      </c>
      <c r="C16" s="123"/>
      <c r="D16" s="124"/>
      <c r="E16" s="122" t="s">
        <v>116</v>
      </c>
      <c r="F16" s="123"/>
      <c r="G16" s="124"/>
      <c r="H16" s="122" t="s">
        <v>125</v>
      </c>
      <c r="I16" s="123"/>
      <c r="J16" s="124"/>
      <c r="K16" s="122" t="s">
        <v>116</v>
      </c>
      <c r="L16" s="123"/>
      <c r="M16" s="124"/>
      <c r="N16" s="193"/>
      <c r="O16" s="194"/>
      <c r="P16" s="195"/>
      <c r="Q16" s="83" t="s">
        <v>116</v>
      </c>
      <c r="R16" s="84"/>
      <c r="S16" s="85"/>
      <c r="T16" s="121"/>
      <c r="U16" s="121"/>
      <c r="V16" s="121"/>
      <c r="W16" s="221">
        <f>(E17+H17+K17+N17+B17+Q17)</f>
        <v>13</v>
      </c>
      <c r="X16" s="127">
        <f>(G17+J17+M17+P17+D17+S17)</f>
        <v>3</v>
      </c>
      <c r="Y16" s="127">
        <f>(W16-X16)</f>
        <v>10</v>
      </c>
      <c r="Z16" s="127">
        <f>COUNTIF(B16:V16,"○")</f>
        <v>3</v>
      </c>
      <c r="AA16" s="127">
        <f>COUNTIF(B16:V16,"△")</f>
        <v>1</v>
      </c>
      <c r="AB16" s="127">
        <f>COUNTIF(B16:V16,"×")</f>
        <v>1</v>
      </c>
      <c r="AC16" s="90">
        <f>(3*Z16+1*AA16)</f>
        <v>10</v>
      </c>
      <c r="AD16" s="92">
        <v>2</v>
      </c>
    </row>
    <row r="17" spans="1:30" ht="27" customHeight="1" thickBot="1">
      <c r="A17" s="139"/>
      <c r="B17" s="49">
        <v>1</v>
      </c>
      <c r="C17" s="49" t="s">
        <v>114</v>
      </c>
      <c r="D17" s="50">
        <v>2</v>
      </c>
      <c r="E17" s="51">
        <v>4</v>
      </c>
      <c r="F17" s="49" t="s">
        <v>114</v>
      </c>
      <c r="G17" s="50">
        <v>0</v>
      </c>
      <c r="H17" s="51">
        <v>1</v>
      </c>
      <c r="I17" s="49" t="s">
        <v>114</v>
      </c>
      <c r="J17" s="50">
        <v>1</v>
      </c>
      <c r="K17" s="51">
        <v>3</v>
      </c>
      <c r="L17" s="49" t="s">
        <v>114</v>
      </c>
      <c r="M17" s="50">
        <v>0</v>
      </c>
      <c r="N17" s="68"/>
      <c r="O17" s="69" t="s">
        <v>114</v>
      </c>
      <c r="P17" s="70"/>
      <c r="Q17" s="51">
        <v>4</v>
      </c>
      <c r="R17" s="49" t="s">
        <v>114</v>
      </c>
      <c r="S17" s="50">
        <v>0</v>
      </c>
      <c r="T17" s="118"/>
      <c r="U17" s="118"/>
      <c r="V17" s="118"/>
      <c r="W17" s="120"/>
      <c r="X17" s="113"/>
      <c r="Y17" s="113"/>
      <c r="Z17" s="113"/>
      <c r="AA17" s="113"/>
      <c r="AB17" s="113"/>
      <c r="AC17" s="114"/>
      <c r="AD17" s="115"/>
    </row>
    <row r="18" spans="1:3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4"/>
      <c r="AA18" s="34"/>
      <c r="AB18" s="34"/>
      <c r="AC18" s="34"/>
      <c r="AD18" s="34"/>
    </row>
    <row r="19" spans="1:30" ht="24.75" customHeight="1">
      <c r="A19" s="34"/>
      <c r="B19" s="52" t="s">
        <v>117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4"/>
      <c r="AA19" s="116"/>
      <c r="AB19" s="116"/>
      <c r="AC19" s="116"/>
      <c r="AD19" s="116"/>
    </row>
    <row r="20" spans="1:30" ht="24.75" customHeight="1">
      <c r="A20" s="34"/>
      <c r="B20" s="52" t="s">
        <v>118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4"/>
      <c r="AA20" s="34"/>
      <c r="AB20" s="34"/>
      <c r="AC20" s="34"/>
      <c r="AD20" s="34"/>
    </row>
    <row r="21" spans="1:30" ht="24.75" customHeight="1">
      <c r="A21" s="34"/>
      <c r="B21" s="52" t="s">
        <v>128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4"/>
      <c r="AA21" s="34"/>
      <c r="AB21" s="34"/>
      <c r="AC21" s="34"/>
      <c r="AD21" s="34"/>
    </row>
    <row r="22" spans="2:3" ht="24.75" customHeight="1">
      <c r="B22" s="3"/>
      <c r="C22" s="3"/>
    </row>
    <row r="23" spans="2:3" ht="24.75" customHeight="1">
      <c r="B23" s="3"/>
      <c r="C23" s="3"/>
    </row>
    <row r="24" ht="24.75" customHeight="1"/>
    <row r="25" ht="30" customHeight="1"/>
  </sheetData>
  <sheetProtection/>
  <mergeCells count="121">
    <mergeCell ref="AA16:AA17"/>
    <mergeCell ref="AB16:AB17"/>
    <mergeCell ref="AC16:AC17"/>
    <mergeCell ref="AD16:AD17"/>
    <mergeCell ref="AA19:AD19"/>
    <mergeCell ref="Q16:S16"/>
    <mergeCell ref="T16:V17"/>
    <mergeCell ref="W16:W17"/>
    <mergeCell ref="X16:X17"/>
    <mergeCell ref="Y16:Y17"/>
    <mergeCell ref="Z16:Z17"/>
    <mergeCell ref="AA14:AA15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4:S15"/>
    <mergeCell ref="T14:V14"/>
    <mergeCell ref="W14:W15"/>
    <mergeCell ref="X14:X15"/>
    <mergeCell ref="Y14:Y15"/>
    <mergeCell ref="N14:P14"/>
    <mergeCell ref="Z14:Z15"/>
    <mergeCell ref="AA12:AA13"/>
    <mergeCell ref="AB12:AB13"/>
    <mergeCell ref="AC12:AC13"/>
    <mergeCell ref="AD12:AD13"/>
    <mergeCell ref="A14:A15"/>
    <mergeCell ref="B14:D14"/>
    <mergeCell ref="E14:G14"/>
    <mergeCell ref="H14:J14"/>
    <mergeCell ref="K14:M14"/>
    <mergeCell ref="Q12:S12"/>
    <mergeCell ref="T12:V12"/>
    <mergeCell ref="W12:W13"/>
    <mergeCell ref="X12:X13"/>
    <mergeCell ref="Y12:Y13"/>
    <mergeCell ref="Z12:Z13"/>
    <mergeCell ref="AA10:AA11"/>
    <mergeCell ref="AB10:AB11"/>
    <mergeCell ref="AC10:AC11"/>
    <mergeCell ref="AD10:AD11"/>
    <mergeCell ref="A12:A13"/>
    <mergeCell ref="B12:D12"/>
    <mergeCell ref="E12:G12"/>
    <mergeCell ref="H12:J12"/>
    <mergeCell ref="K12:M12"/>
    <mergeCell ref="N12:P13"/>
    <mergeCell ref="Q10:S10"/>
    <mergeCell ref="T10:V10"/>
    <mergeCell ref="W10:W11"/>
    <mergeCell ref="X10:X11"/>
    <mergeCell ref="Y10:Y11"/>
    <mergeCell ref="Z10:Z11"/>
    <mergeCell ref="AA8:AA9"/>
    <mergeCell ref="AB8:AB9"/>
    <mergeCell ref="AC8:AC9"/>
    <mergeCell ref="AD8:AD9"/>
    <mergeCell ref="A10:A11"/>
    <mergeCell ref="B10:D10"/>
    <mergeCell ref="E10:G10"/>
    <mergeCell ref="H10:J10"/>
    <mergeCell ref="K10:M11"/>
    <mergeCell ref="N10:P10"/>
    <mergeCell ref="Q8:S8"/>
    <mergeCell ref="T8:V8"/>
    <mergeCell ref="W8:W9"/>
    <mergeCell ref="X8:X9"/>
    <mergeCell ref="Y8:Y9"/>
    <mergeCell ref="Z8:Z9"/>
    <mergeCell ref="AA6:AA7"/>
    <mergeCell ref="AB6:AB7"/>
    <mergeCell ref="AC6:AC7"/>
    <mergeCell ref="AD6:AD7"/>
    <mergeCell ref="A8:A9"/>
    <mergeCell ref="B8:D8"/>
    <mergeCell ref="E8:G8"/>
    <mergeCell ref="H8:J9"/>
    <mergeCell ref="K8:M8"/>
    <mergeCell ref="N8:P8"/>
    <mergeCell ref="Q6:S6"/>
    <mergeCell ref="T6:V6"/>
    <mergeCell ref="W6:W7"/>
    <mergeCell ref="X6:X7"/>
    <mergeCell ref="Y6:Y7"/>
    <mergeCell ref="Z6:Z7"/>
    <mergeCell ref="AA4:AA5"/>
    <mergeCell ref="AB4:AB5"/>
    <mergeCell ref="AC4:AC5"/>
    <mergeCell ref="AD4:AD5"/>
    <mergeCell ref="A6:A7"/>
    <mergeCell ref="B6:D6"/>
    <mergeCell ref="E6:G7"/>
    <mergeCell ref="H6:J6"/>
    <mergeCell ref="K6:M6"/>
    <mergeCell ref="N6:P6"/>
    <mergeCell ref="Q4:S4"/>
    <mergeCell ref="T4:V4"/>
    <mergeCell ref="W4:W5"/>
    <mergeCell ref="X4:X5"/>
    <mergeCell ref="Y4:Y5"/>
    <mergeCell ref="Z4:Z5"/>
    <mergeCell ref="A4:A5"/>
    <mergeCell ref="B4:D5"/>
    <mergeCell ref="E4:G4"/>
    <mergeCell ref="H4:J4"/>
    <mergeCell ref="K4:M4"/>
    <mergeCell ref="N4:P4"/>
    <mergeCell ref="A1:AD1"/>
    <mergeCell ref="B3:D3"/>
    <mergeCell ref="E3:G3"/>
    <mergeCell ref="H3:J3"/>
    <mergeCell ref="K3:M3"/>
    <mergeCell ref="N3:P3"/>
    <mergeCell ref="Q3:S3"/>
    <mergeCell ref="T3:V3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M31"/>
  <sheetViews>
    <sheetView zoomScalePageLayoutView="0" workbookViewId="0" topLeftCell="A19">
      <selection activeCell="A26" sqref="A26:I3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143" t="s">
        <v>7</v>
      </c>
      <c r="B2" s="144"/>
      <c r="C2" s="144"/>
      <c r="D2" s="144"/>
      <c r="E2" s="145"/>
      <c r="G2" s="2">
        <v>1</v>
      </c>
      <c r="H2" s="2" t="s">
        <v>8</v>
      </c>
    </row>
    <row r="3" spans="1:8" ht="19.5" customHeight="1" thickBot="1">
      <c r="A3" s="146"/>
      <c r="B3" s="147"/>
      <c r="C3" s="147"/>
      <c r="D3" s="147"/>
      <c r="E3" s="148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149"/>
      <c r="B5" s="149"/>
      <c r="D5" s="222">
        <f>IF(C5=0,"",VLOOKUP(C5,$G$2:$H$8,2))</f>
      </c>
      <c r="E5" s="222"/>
      <c r="G5" s="2">
        <v>4</v>
      </c>
      <c r="H5" s="2" t="s">
        <v>11</v>
      </c>
    </row>
    <row r="6" spans="1:10" ht="19.5" customHeight="1">
      <c r="A6" s="149"/>
      <c r="B6" s="149"/>
      <c r="D6" s="149"/>
      <c r="E6" s="149"/>
      <c r="G6" s="2">
        <v>5</v>
      </c>
      <c r="H6" s="2" t="s">
        <v>6</v>
      </c>
      <c r="J6" s="3"/>
    </row>
    <row r="7" spans="2:10" ht="19.5" customHeight="1">
      <c r="B7" s="31"/>
      <c r="G7" s="2">
        <v>6</v>
      </c>
      <c r="H7" s="2" t="s">
        <v>12</v>
      </c>
      <c r="J7" s="3"/>
    </row>
    <row r="8" spans="4:10" ht="19.5" customHeight="1">
      <c r="D8" s="149"/>
      <c r="E8" s="149"/>
      <c r="G8" s="2">
        <v>7</v>
      </c>
      <c r="H8" s="2" t="s">
        <v>13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150" t="s">
        <v>2</v>
      </c>
      <c r="D10" s="151"/>
      <c r="E10" s="151"/>
      <c r="F10" s="151"/>
      <c r="G10" s="152"/>
      <c r="H10" s="2" t="s">
        <v>3</v>
      </c>
      <c r="I10" s="4" t="s">
        <v>4</v>
      </c>
      <c r="J10" s="3"/>
    </row>
    <row r="11" spans="1:13" ht="24.75" customHeight="1">
      <c r="A11" s="153">
        <v>1</v>
      </c>
      <c r="B11" s="155" t="s">
        <v>15</v>
      </c>
      <c r="C11" s="28">
        <v>6</v>
      </c>
      <c r="D11" s="10" t="str">
        <f aca="true" t="shared" si="0" ref="D11:D31">IF(C11=0,"",VLOOKUP(C11,$G$2:$H$8,2))</f>
        <v>可児</v>
      </c>
      <c r="E11" s="30" t="s">
        <v>95</v>
      </c>
      <c r="F11" s="28">
        <v>3</v>
      </c>
      <c r="G11" s="10" t="str">
        <f aca="true" t="shared" si="1" ref="G11:G31">IF(F11=0,"",VLOOKUP(F11,$G$2:$H$8,2))</f>
        <v>恵那</v>
      </c>
      <c r="H11" s="154" t="s">
        <v>12</v>
      </c>
      <c r="I11" s="16">
        <v>0.375</v>
      </c>
      <c r="J11" s="3"/>
      <c r="L11" s="3"/>
      <c r="M11" s="3"/>
    </row>
    <row r="12" spans="1:13" ht="24.75" customHeight="1">
      <c r="A12" s="154"/>
      <c r="B12" s="155"/>
      <c r="C12" s="10">
        <v>5</v>
      </c>
      <c r="D12" s="10" t="str">
        <f t="shared" si="0"/>
        <v>多治見西</v>
      </c>
      <c r="E12" s="27" t="s">
        <v>96</v>
      </c>
      <c r="F12" s="10">
        <v>4</v>
      </c>
      <c r="G12" s="10" t="str">
        <f t="shared" si="1"/>
        <v>中津</v>
      </c>
      <c r="H12" s="154"/>
      <c r="I12" s="11">
        <v>0.4479166666666667</v>
      </c>
      <c r="J12" s="3"/>
      <c r="L12" s="3"/>
      <c r="M12" s="3"/>
    </row>
    <row r="13" spans="1:13" ht="24.75" customHeight="1">
      <c r="A13" s="171"/>
      <c r="B13" s="173"/>
      <c r="C13" s="10">
        <v>7</v>
      </c>
      <c r="D13" s="10" t="str">
        <f t="shared" si="0"/>
        <v>関有知</v>
      </c>
      <c r="E13" s="17" t="s">
        <v>91</v>
      </c>
      <c r="F13" s="10">
        <v>2</v>
      </c>
      <c r="G13" s="10" t="str">
        <f t="shared" si="1"/>
        <v>中京Ｃ</v>
      </c>
      <c r="H13" s="171"/>
      <c r="I13" s="11">
        <v>0.5208333333333334</v>
      </c>
      <c r="J13" s="3"/>
      <c r="L13" s="5"/>
      <c r="M13" s="5"/>
    </row>
    <row r="14" spans="1:13" ht="24.75" customHeight="1">
      <c r="A14" s="153">
        <v>2</v>
      </c>
      <c r="B14" s="155" t="s">
        <v>16</v>
      </c>
      <c r="C14" s="10">
        <v>5</v>
      </c>
      <c r="D14" s="10" t="str">
        <f t="shared" si="0"/>
        <v>多治見西</v>
      </c>
      <c r="E14" s="17" t="s">
        <v>99</v>
      </c>
      <c r="F14" s="10">
        <v>2</v>
      </c>
      <c r="G14" s="10" t="str">
        <f t="shared" si="1"/>
        <v>中京Ｃ</v>
      </c>
      <c r="H14" s="154" t="s">
        <v>14</v>
      </c>
      <c r="I14" s="11">
        <v>0.4583333333333333</v>
      </c>
      <c r="J14" s="3"/>
      <c r="L14" s="3"/>
      <c r="M14" s="3"/>
    </row>
    <row r="15" spans="1:13" ht="24.75" customHeight="1">
      <c r="A15" s="154"/>
      <c r="B15" s="155"/>
      <c r="C15" s="10">
        <v>4</v>
      </c>
      <c r="D15" s="10" t="str">
        <f t="shared" si="0"/>
        <v>中津</v>
      </c>
      <c r="E15" s="27" t="s">
        <v>89</v>
      </c>
      <c r="F15" s="10">
        <v>3</v>
      </c>
      <c r="G15" s="10" t="str">
        <f t="shared" si="1"/>
        <v>恵那</v>
      </c>
      <c r="H15" s="154"/>
      <c r="I15" s="11">
        <v>0.53125</v>
      </c>
      <c r="J15" s="3"/>
      <c r="L15" s="3"/>
      <c r="M15" s="3"/>
    </row>
    <row r="16" spans="1:13" ht="24.75" customHeight="1">
      <c r="A16" s="171"/>
      <c r="B16" s="173"/>
      <c r="C16" s="10">
        <v>6</v>
      </c>
      <c r="D16" s="10" t="str">
        <f t="shared" si="0"/>
        <v>可児</v>
      </c>
      <c r="E16" s="17" t="s">
        <v>91</v>
      </c>
      <c r="F16" s="10">
        <v>1</v>
      </c>
      <c r="G16" s="10" t="str">
        <f t="shared" si="1"/>
        <v>関商工Ｃ</v>
      </c>
      <c r="H16" s="171"/>
      <c r="I16" s="11">
        <v>0.6041666666666666</v>
      </c>
      <c r="J16" s="3"/>
      <c r="L16" s="5"/>
      <c r="M16" s="5"/>
    </row>
    <row r="17" spans="1:13" ht="24.75" customHeight="1">
      <c r="A17" s="153">
        <v>3</v>
      </c>
      <c r="B17" s="223" t="s">
        <v>22</v>
      </c>
      <c r="C17" s="10">
        <v>2</v>
      </c>
      <c r="D17" s="10" t="str">
        <f t="shared" si="0"/>
        <v>中京Ｃ</v>
      </c>
      <c r="E17" s="23" t="s">
        <v>100</v>
      </c>
      <c r="F17" s="10">
        <v>1</v>
      </c>
      <c r="G17" s="10" t="str">
        <f t="shared" si="1"/>
        <v>関商工Ｃ</v>
      </c>
      <c r="H17" s="154" t="s">
        <v>14</v>
      </c>
      <c r="I17" s="11">
        <v>0.4583333333333333</v>
      </c>
      <c r="J17" s="3"/>
      <c r="L17" s="3"/>
      <c r="M17" s="3"/>
    </row>
    <row r="18" spans="1:13" ht="24.75" customHeight="1">
      <c r="A18" s="154"/>
      <c r="B18" s="179"/>
      <c r="C18" s="10">
        <v>3</v>
      </c>
      <c r="D18" s="10" t="str">
        <f t="shared" si="0"/>
        <v>恵那</v>
      </c>
      <c r="E18" s="23" t="s">
        <v>100</v>
      </c>
      <c r="F18" s="10">
        <v>7</v>
      </c>
      <c r="G18" s="10" t="str">
        <f t="shared" si="1"/>
        <v>関有知</v>
      </c>
      <c r="H18" s="154"/>
      <c r="I18" s="11">
        <v>0.53125</v>
      </c>
      <c r="J18" s="3"/>
      <c r="L18" s="3"/>
      <c r="M18" s="3"/>
    </row>
    <row r="19" spans="1:10" ht="57" customHeight="1">
      <c r="A19" s="171"/>
      <c r="B19" s="180"/>
      <c r="C19" s="10">
        <v>4</v>
      </c>
      <c r="D19" s="10" t="str">
        <f t="shared" si="0"/>
        <v>中津</v>
      </c>
      <c r="E19" s="32" t="s">
        <v>101</v>
      </c>
      <c r="F19" s="10">
        <v>6</v>
      </c>
      <c r="G19" s="10" t="str">
        <f t="shared" si="1"/>
        <v>可児</v>
      </c>
      <c r="H19" s="171"/>
      <c r="I19" s="11">
        <v>0.6041666666666666</v>
      </c>
      <c r="J19" s="3"/>
    </row>
    <row r="20" spans="1:13" ht="22.5" customHeight="1">
      <c r="A20" s="153">
        <v>4</v>
      </c>
      <c r="B20" s="223" t="s">
        <v>17</v>
      </c>
      <c r="C20" s="10">
        <v>2</v>
      </c>
      <c r="D20" s="10" t="str">
        <f t="shared" si="0"/>
        <v>中京Ｃ</v>
      </c>
      <c r="E20" s="27" t="s">
        <v>103</v>
      </c>
      <c r="F20" s="10">
        <v>4</v>
      </c>
      <c r="G20" s="10" t="str">
        <f t="shared" si="1"/>
        <v>中津</v>
      </c>
      <c r="H20" s="153" t="s">
        <v>14</v>
      </c>
      <c r="I20" s="11">
        <v>0.4583333333333333</v>
      </c>
      <c r="J20" s="3"/>
      <c r="L20" s="3"/>
      <c r="M20" s="3"/>
    </row>
    <row r="21" spans="1:13" ht="22.5" customHeight="1">
      <c r="A21" s="154"/>
      <c r="B21" s="179"/>
      <c r="C21" s="10">
        <v>7</v>
      </c>
      <c r="D21" s="10" t="str">
        <f t="shared" si="0"/>
        <v>関有知</v>
      </c>
      <c r="E21" s="10" t="s">
        <v>102</v>
      </c>
      <c r="F21" s="10">
        <v>6</v>
      </c>
      <c r="G21" s="10" t="str">
        <f t="shared" si="1"/>
        <v>可児</v>
      </c>
      <c r="H21" s="154"/>
      <c r="I21" s="11">
        <v>0.53125</v>
      </c>
      <c r="J21" s="3"/>
      <c r="L21" s="3"/>
      <c r="M21" s="3"/>
    </row>
    <row r="22" spans="1:10" ht="22.5" customHeight="1">
      <c r="A22" s="171"/>
      <c r="B22" s="180"/>
      <c r="C22" s="10">
        <v>1</v>
      </c>
      <c r="D22" s="10" t="str">
        <f t="shared" si="0"/>
        <v>関商工Ｃ</v>
      </c>
      <c r="E22" s="10" t="s">
        <v>102</v>
      </c>
      <c r="F22" s="10">
        <v>5</v>
      </c>
      <c r="G22" s="10" t="str">
        <f t="shared" si="1"/>
        <v>多治見西</v>
      </c>
      <c r="H22" s="171"/>
      <c r="I22" s="11">
        <v>0.6041666666666666</v>
      </c>
      <c r="J22" s="3"/>
    </row>
    <row r="23" spans="1:13" ht="22.5" customHeight="1">
      <c r="A23" s="153">
        <v>5</v>
      </c>
      <c r="B23" s="223" t="s">
        <v>18</v>
      </c>
      <c r="C23" s="10">
        <v>2</v>
      </c>
      <c r="D23" s="10" t="str">
        <f t="shared" si="0"/>
        <v>中京Ｃ</v>
      </c>
      <c r="E23" s="10" t="s">
        <v>122</v>
      </c>
      <c r="F23" s="10">
        <v>6</v>
      </c>
      <c r="G23" s="10" t="str">
        <f t="shared" si="1"/>
        <v>可児</v>
      </c>
      <c r="H23" s="153" t="s">
        <v>14</v>
      </c>
      <c r="I23" s="11">
        <v>0.4583333333333333</v>
      </c>
      <c r="J23" s="3"/>
      <c r="L23" s="3"/>
      <c r="M23" s="3"/>
    </row>
    <row r="24" spans="1:13" ht="22.5" customHeight="1">
      <c r="A24" s="154"/>
      <c r="B24" s="179"/>
      <c r="C24" s="10">
        <v>3</v>
      </c>
      <c r="D24" s="10" t="str">
        <f t="shared" si="0"/>
        <v>恵那</v>
      </c>
      <c r="E24" s="10" t="s">
        <v>123</v>
      </c>
      <c r="F24" s="10">
        <v>5</v>
      </c>
      <c r="G24" s="10" t="str">
        <f t="shared" si="1"/>
        <v>多治見西</v>
      </c>
      <c r="H24" s="154"/>
      <c r="I24" s="11">
        <v>0.53125</v>
      </c>
      <c r="J24" s="3"/>
      <c r="L24" s="3"/>
      <c r="M24" s="3"/>
    </row>
    <row r="25" spans="1:10" ht="22.5" customHeight="1">
      <c r="A25" s="171"/>
      <c r="B25" s="180"/>
      <c r="C25" s="10">
        <v>1</v>
      </c>
      <c r="D25" s="10" t="str">
        <f t="shared" si="0"/>
        <v>関商工Ｃ</v>
      </c>
      <c r="E25" s="10" t="s">
        <v>124</v>
      </c>
      <c r="F25" s="10">
        <v>7</v>
      </c>
      <c r="G25" s="10" t="str">
        <f t="shared" si="1"/>
        <v>関有知</v>
      </c>
      <c r="H25" s="171"/>
      <c r="I25" s="11">
        <v>0.6041666666666666</v>
      </c>
      <c r="J25" s="3"/>
    </row>
    <row r="26" spans="1:9" ht="22.5" customHeight="1">
      <c r="A26" s="224">
        <v>6</v>
      </c>
      <c r="B26" s="224" t="s">
        <v>19</v>
      </c>
      <c r="C26" s="10">
        <v>1</v>
      </c>
      <c r="D26" s="10" t="str">
        <f t="shared" si="0"/>
        <v>関商工Ｃ</v>
      </c>
      <c r="E26" s="30" t="s">
        <v>136</v>
      </c>
      <c r="F26" s="10">
        <v>3</v>
      </c>
      <c r="G26" s="10" t="str">
        <f t="shared" si="1"/>
        <v>恵那</v>
      </c>
      <c r="H26" s="224" t="s">
        <v>21</v>
      </c>
      <c r="I26" s="11">
        <v>0.3958333333333333</v>
      </c>
    </row>
    <row r="27" spans="1:9" ht="22.5" customHeight="1">
      <c r="A27" s="224"/>
      <c r="B27" s="224"/>
      <c r="C27" s="10">
        <v>6</v>
      </c>
      <c r="D27" s="10" t="str">
        <f t="shared" si="0"/>
        <v>可児</v>
      </c>
      <c r="E27" s="27" t="s">
        <v>84</v>
      </c>
      <c r="F27" s="10">
        <v>5</v>
      </c>
      <c r="G27" s="10" t="str">
        <f t="shared" si="1"/>
        <v>多治見西</v>
      </c>
      <c r="H27" s="224"/>
      <c r="I27" s="11">
        <v>0.46875</v>
      </c>
    </row>
    <row r="28" spans="1:9" ht="22.5" customHeight="1">
      <c r="A28" s="224"/>
      <c r="B28" s="224"/>
      <c r="C28" s="10">
        <v>7</v>
      </c>
      <c r="D28" s="10" t="str">
        <f t="shared" si="0"/>
        <v>関有知</v>
      </c>
      <c r="E28" s="10" t="s">
        <v>80</v>
      </c>
      <c r="F28" s="10">
        <v>4</v>
      </c>
      <c r="G28" s="10" t="str">
        <f t="shared" si="1"/>
        <v>中津</v>
      </c>
      <c r="H28" s="224"/>
      <c r="I28" s="11">
        <v>0.5416666666666666</v>
      </c>
    </row>
    <row r="29" spans="1:9" ht="22.5" customHeight="1">
      <c r="A29" s="224">
        <v>7</v>
      </c>
      <c r="B29" s="224" t="s">
        <v>20</v>
      </c>
      <c r="C29" s="10">
        <v>3</v>
      </c>
      <c r="D29" s="10" t="str">
        <f t="shared" si="0"/>
        <v>恵那</v>
      </c>
      <c r="E29" s="10" t="s">
        <v>135</v>
      </c>
      <c r="F29" s="10">
        <v>2</v>
      </c>
      <c r="G29" s="10" t="str">
        <f t="shared" si="1"/>
        <v>中京Ｃ</v>
      </c>
      <c r="H29" s="174" t="s">
        <v>23</v>
      </c>
      <c r="I29" s="11">
        <v>0.4583333333333333</v>
      </c>
    </row>
    <row r="30" spans="1:9" ht="22.5" customHeight="1">
      <c r="A30" s="224"/>
      <c r="B30" s="224"/>
      <c r="C30" s="10">
        <v>4</v>
      </c>
      <c r="D30" s="10" t="str">
        <f t="shared" si="0"/>
        <v>中津</v>
      </c>
      <c r="E30" s="10" t="s">
        <v>102</v>
      </c>
      <c r="F30" s="10">
        <v>1</v>
      </c>
      <c r="G30" s="10" t="str">
        <f t="shared" si="1"/>
        <v>関商工Ｃ</v>
      </c>
      <c r="H30" s="174"/>
      <c r="I30" s="11">
        <v>0.53125</v>
      </c>
    </row>
    <row r="31" spans="1:9" ht="22.5" customHeight="1">
      <c r="A31" s="224"/>
      <c r="B31" s="224"/>
      <c r="C31" s="10">
        <v>5</v>
      </c>
      <c r="D31" s="10" t="str">
        <f t="shared" si="0"/>
        <v>多治見西</v>
      </c>
      <c r="E31" s="10" t="s">
        <v>124</v>
      </c>
      <c r="F31" s="10">
        <v>7</v>
      </c>
      <c r="G31" s="10" t="str">
        <f t="shared" si="1"/>
        <v>関有知</v>
      </c>
      <c r="H31" s="225"/>
      <c r="I31" s="11">
        <v>0.6041666666666666</v>
      </c>
    </row>
  </sheetData>
  <sheetProtection/>
  <mergeCells count="28">
    <mergeCell ref="A26:A28"/>
    <mergeCell ref="A29:A31"/>
    <mergeCell ref="B26:B28"/>
    <mergeCell ref="B29:B31"/>
    <mergeCell ref="H26:H28"/>
    <mergeCell ref="H29:H31"/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AD23"/>
  <sheetViews>
    <sheetView zoomScalePageLayoutView="0" workbookViewId="0" topLeftCell="A1">
      <selection activeCell="AG3" sqref="AG3"/>
    </sheetView>
  </sheetViews>
  <sheetFormatPr defaultColWidth="9.00390625" defaultRowHeight="13.5"/>
  <cols>
    <col min="1" max="1" width="14.00390625" style="0" customWidth="1"/>
    <col min="2" max="19" width="3.75390625" style="0" customWidth="1"/>
    <col min="20" max="21" width="3.875" style="0" customWidth="1"/>
    <col min="22" max="22" width="5.25390625" style="0" customWidth="1"/>
    <col min="23" max="24" width="3.875" style="0" customWidth="1"/>
    <col min="25" max="25" width="4.25390625" style="0" customWidth="1"/>
    <col min="26" max="27" width="6.75390625" style="0" customWidth="1"/>
  </cols>
  <sheetData>
    <row r="1" spans="1:30" ht="35.25" customHeight="1">
      <c r="A1" s="71" t="s">
        <v>126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</row>
    <row r="2" spans="1:30" ht="19.5" customHeight="1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5"/>
      <c r="Z2" s="34"/>
      <c r="AA2" s="34"/>
      <c r="AB2" s="34"/>
      <c r="AC2" s="34"/>
      <c r="AD2" s="34"/>
    </row>
    <row r="3" spans="1:30" ht="90.75" customHeight="1">
      <c r="A3" s="36"/>
      <c r="B3" s="72" t="str">
        <f>A4</f>
        <v>中津川工業B</v>
      </c>
      <c r="C3" s="73"/>
      <c r="D3" s="74"/>
      <c r="E3" s="72" t="str">
        <f>A6</f>
        <v>土岐商業B</v>
      </c>
      <c r="F3" s="73"/>
      <c r="G3" s="74"/>
      <c r="H3" s="72" t="str">
        <f>A8</f>
        <v>斐太</v>
      </c>
      <c r="I3" s="73"/>
      <c r="J3" s="74"/>
      <c r="K3" s="72" t="str">
        <f>A10</f>
        <v>多治見</v>
      </c>
      <c r="L3" s="73"/>
      <c r="M3" s="74"/>
      <c r="N3" s="72" t="str">
        <f>A12</f>
        <v>麗澤瑞浪</v>
      </c>
      <c r="O3" s="73"/>
      <c r="P3" s="74"/>
      <c r="Q3" s="72" t="s">
        <v>127</v>
      </c>
      <c r="R3" s="73"/>
      <c r="S3" s="74"/>
      <c r="T3" s="72" t="str">
        <f>A16</f>
        <v>関</v>
      </c>
      <c r="U3" s="73"/>
      <c r="V3" s="74"/>
      <c r="W3" s="37" t="s">
        <v>105</v>
      </c>
      <c r="X3" s="38" t="s">
        <v>106</v>
      </c>
      <c r="Y3" s="38" t="s">
        <v>107</v>
      </c>
      <c r="Z3" s="38" t="s">
        <v>108</v>
      </c>
      <c r="AA3" s="38" t="s">
        <v>109</v>
      </c>
      <c r="AB3" s="38" t="s">
        <v>110</v>
      </c>
      <c r="AC3" s="39" t="s">
        <v>111</v>
      </c>
      <c r="AD3" s="40" t="s">
        <v>112</v>
      </c>
    </row>
    <row r="4" spans="1:30" ht="27" customHeight="1">
      <c r="A4" s="170" t="s">
        <v>29</v>
      </c>
      <c r="B4" s="121"/>
      <c r="C4" s="121"/>
      <c r="D4" s="121"/>
      <c r="E4" s="122" t="s">
        <v>113</v>
      </c>
      <c r="F4" s="123"/>
      <c r="G4" s="124"/>
      <c r="H4" s="122" t="s">
        <v>116</v>
      </c>
      <c r="I4" s="123"/>
      <c r="J4" s="124"/>
      <c r="K4" s="122" t="s">
        <v>116</v>
      </c>
      <c r="L4" s="123"/>
      <c r="M4" s="124"/>
      <c r="N4" s="122" t="s">
        <v>116</v>
      </c>
      <c r="O4" s="123"/>
      <c r="P4" s="124"/>
      <c r="Q4" s="83"/>
      <c r="R4" s="84"/>
      <c r="S4" s="85"/>
      <c r="T4" s="123" t="s">
        <v>116</v>
      </c>
      <c r="U4" s="123"/>
      <c r="V4" s="124"/>
      <c r="W4" s="125">
        <f>(E5+H5+K5+N5+Q5+T5)</f>
        <v>7</v>
      </c>
      <c r="X4" s="127">
        <f>(G5+J5+M5+P5+S5+V5)</f>
        <v>3</v>
      </c>
      <c r="Y4" s="127">
        <f>(W4-X4)</f>
        <v>4</v>
      </c>
      <c r="Z4" s="127">
        <f>COUNTIF(E4:V4,"○")</f>
        <v>4</v>
      </c>
      <c r="AA4" s="127">
        <f>COUNTIF(E4:V4,"△")</f>
        <v>0</v>
      </c>
      <c r="AB4" s="127">
        <f>COUNTIF(E4:V4,"×")</f>
        <v>1</v>
      </c>
      <c r="AC4" s="128">
        <f>(3*Z4+1*AA4)</f>
        <v>12</v>
      </c>
      <c r="AD4" s="169">
        <v>2</v>
      </c>
    </row>
    <row r="5" spans="1:30" ht="27" customHeight="1">
      <c r="A5" s="76"/>
      <c r="B5" s="121"/>
      <c r="C5" s="121"/>
      <c r="D5" s="121"/>
      <c r="E5" s="42">
        <v>0</v>
      </c>
      <c r="F5" s="43" t="s">
        <v>114</v>
      </c>
      <c r="G5" s="44">
        <v>2</v>
      </c>
      <c r="H5" s="42">
        <v>4</v>
      </c>
      <c r="I5" s="43" t="s">
        <v>114</v>
      </c>
      <c r="J5" s="44">
        <v>1</v>
      </c>
      <c r="K5" s="42">
        <v>1</v>
      </c>
      <c r="L5" s="43" t="s">
        <v>114</v>
      </c>
      <c r="M5" s="44">
        <v>0</v>
      </c>
      <c r="N5" s="42">
        <v>1</v>
      </c>
      <c r="O5" s="43" t="s">
        <v>114</v>
      </c>
      <c r="P5" s="44">
        <v>0</v>
      </c>
      <c r="Q5" s="42"/>
      <c r="R5" s="43"/>
      <c r="S5" s="44"/>
      <c r="T5" s="43">
        <v>1</v>
      </c>
      <c r="U5" s="43" t="s">
        <v>114</v>
      </c>
      <c r="V5" s="44">
        <v>0</v>
      </c>
      <c r="W5" s="126"/>
      <c r="X5" s="89"/>
      <c r="Y5" s="89"/>
      <c r="Z5" s="89"/>
      <c r="AA5" s="89"/>
      <c r="AB5" s="89"/>
      <c r="AC5" s="91"/>
      <c r="AD5" s="93"/>
    </row>
    <row r="6" spans="1:30" ht="27" customHeight="1">
      <c r="A6" s="107" t="s">
        <v>30</v>
      </c>
      <c r="B6" s="101" t="s">
        <v>116</v>
      </c>
      <c r="C6" s="101"/>
      <c r="D6" s="102"/>
      <c r="E6" s="95"/>
      <c r="F6" s="95"/>
      <c r="G6" s="95"/>
      <c r="H6" s="100" t="s">
        <v>116</v>
      </c>
      <c r="I6" s="101"/>
      <c r="J6" s="102"/>
      <c r="K6" s="100" t="s">
        <v>116</v>
      </c>
      <c r="L6" s="101"/>
      <c r="M6" s="102"/>
      <c r="N6" s="100" t="s">
        <v>116</v>
      </c>
      <c r="O6" s="101"/>
      <c r="P6" s="102"/>
      <c r="Q6" s="100"/>
      <c r="R6" s="101"/>
      <c r="S6" s="102"/>
      <c r="T6" s="101" t="s">
        <v>125</v>
      </c>
      <c r="U6" s="101"/>
      <c r="V6" s="102"/>
      <c r="W6" s="103">
        <f>(B7+H7+K7+N7+Q7+T7)</f>
        <v>8</v>
      </c>
      <c r="X6" s="105">
        <f>(J7+D7+M7+P7+S7+V7)</f>
        <v>1</v>
      </c>
      <c r="Y6" s="105">
        <f>(W6-X6)</f>
        <v>7</v>
      </c>
      <c r="Z6" s="138">
        <f>COUNTIF(B6:V6,"○")</f>
        <v>4</v>
      </c>
      <c r="AA6" s="138">
        <f>COUNTIF(B6:V6,"△")</f>
        <v>1</v>
      </c>
      <c r="AB6" s="138">
        <f>COUNTIF(B6:V6,"×")</f>
        <v>0</v>
      </c>
      <c r="AC6" s="109">
        <f>(3*Z6+1*AA6)</f>
        <v>13</v>
      </c>
      <c r="AD6" s="111">
        <v>1</v>
      </c>
    </row>
    <row r="7" spans="1:30" ht="27" customHeight="1">
      <c r="A7" s="108"/>
      <c r="B7" s="53">
        <v>2</v>
      </c>
      <c r="C7" s="53" t="s">
        <v>114</v>
      </c>
      <c r="D7" s="54">
        <v>0</v>
      </c>
      <c r="E7" s="98"/>
      <c r="F7" s="98"/>
      <c r="G7" s="98"/>
      <c r="H7" s="55">
        <v>2</v>
      </c>
      <c r="I7" s="53" t="s">
        <v>114</v>
      </c>
      <c r="J7" s="54">
        <v>1</v>
      </c>
      <c r="K7" s="55">
        <v>2</v>
      </c>
      <c r="L7" s="53" t="s">
        <v>114</v>
      </c>
      <c r="M7" s="54">
        <v>0</v>
      </c>
      <c r="N7" s="55">
        <v>2</v>
      </c>
      <c r="O7" s="53" t="s">
        <v>114</v>
      </c>
      <c r="P7" s="54">
        <v>0</v>
      </c>
      <c r="Q7" s="55"/>
      <c r="R7" s="53"/>
      <c r="S7" s="54"/>
      <c r="T7" s="53">
        <v>0</v>
      </c>
      <c r="U7" s="53" t="s">
        <v>114</v>
      </c>
      <c r="V7" s="54">
        <v>0</v>
      </c>
      <c r="W7" s="104"/>
      <c r="X7" s="106"/>
      <c r="Y7" s="106"/>
      <c r="Z7" s="106"/>
      <c r="AA7" s="106"/>
      <c r="AB7" s="106"/>
      <c r="AC7" s="110"/>
      <c r="AD7" s="112"/>
    </row>
    <row r="8" spans="1:30" ht="27" customHeight="1">
      <c r="A8" s="75" t="s">
        <v>31</v>
      </c>
      <c r="B8" s="123" t="s">
        <v>113</v>
      </c>
      <c r="C8" s="123"/>
      <c r="D8" s="124"/>
      <c r="E8" s="122" t="s">
        <v>113</v>
      </c>
      <c r="F8" s="123"/>
      <c r="G8" s="124"/>
      <c r="H8" s="121"/>
      <c r="I8" s="121"/>
      <c r="J8" s="121"/>
      <c r="K8" s="122" t="s">
        <v>113</v>
      </c>
      <c r="L8" s="123"/>
      <c r="M8" s="124"/>
      <c r="N8" s="122" t="s">
        <v>113</v>
      </c>
      <c r="O8" s="123"/>
      <c r="P8" s="124"/>
      <c r="Q8" s="83"/>
      <c r="R8" s="84"/>
      <c r="S8" s="85"/>
      <c r="T8" s="123" t="s">
        <v>113</v>
      </c>
      <c r="U8" s="123"/>
      <c r="V8" s="124"/>
      <c r="W8" s="86">
        <f>(E9+B9+K9+N9+Q9+T9)</f>
        <v>5</v>
      </c>
      <c r="X8" s="88">
        <f>(G9+D9+M9+P9+S9+V9)</f>
        <v>15</v>
      </c>
      <c r="Y8" s="88">
        <f>(W8-X8)</f>
        <v>-10</v>
      </c>
      <c r="Z8" s="127">
        <f>COUNTIF(B8:V8,"○")</f>
        <v>0</v>
      </c>
      <c r="AA8" s="127">
        <f>COUNTIF(B8:V8,"△")</f>
        <v>0</v>
      </c>
      <c r="AB8" s="127">
        <f>COUNTIF(B8:V8,"×")</f>
        <v>5</v>
      </c>
      <c r="AC8" s="90">
        <f>(3*Z8+1*AA8)</f>
        <v>0</v>
      </c>
      <c r="AD8" s="92">
        <v>6</v>
      </c>
    </row>
    <row r="9" spans="1:30" ht="27" customHeight="1">
      <c r="A9" s="76"/>
      <c r="B9" s="43">
        <v>1</v>
      </c>
      <c r="C9" s="43" t="s">
        <v>114</v>
      </c>
      <c r="D9" s="44">
        <v>4</v>
      </c>
      <c r="E9" s="42">
        <v>1</v>
      </c>
      <c r="F9" s="43" t="s">
        <v>114</v>
      </c>
      <c r="G9" s="44">
        <v>2</v>
      </c>
      <c r="H9" s="121"/>
      <c r="I9" s="121"/>
      <c r="J9" s="121"/>
      <c r="K9" s="42">
        <v>1</v>
      </c>
      <c r="L9" s="43" t="s">
        <v>114</v>
      </c>
      <c r="M9" s="44">
        <v>4</v>
      </c>
      <c r="N9" s="42">
        <v>0</v>
      </c>
      <c r="O9" s="43" t="s">
        <v>114</v>
      </c>
      <c r="P9" s="44">
        <v>1</v>
      </c>
      <c r="Q9" s="42"/>
      <c r="R9" s="43"/>
      <c r="S9" s="44"/>
      <c r="T9" s="43">
        <v>2</v>
      </c>
      <c r="U9" s="43" t="s">
        <v>114</v>
      </c>
      <c r="V9" s="44">
        <v>4</v>
      </c>
      <c r="W9" s="87"/>
      <c r="X9" s="89"/>
      <c r="Y9" s="89"/>
      <c r="Z9" s="89"/>
      <c r="AA9" s="89"/>
      <c r="AB9" s="89"/>
      <c r="AC9" s="91"/>
      <c r="AD9" s="93"/>
    </row>
    <row r="10" spans="1:30" ht="27" customHeight="1">
      <c r="A10" s="75" t="s">
        <v>32</v>
      </c>
      <c r="B10" s="84" t="s">
        <v>113</v>
      </c>
      <c r="C10" s="84"/>
      <c r="D10" s="85"/>
      <c r="E10" s="83" t="s">
        <v>113</v>
      </c>
      <c r="F10" s="84"/>
      <c r="G10" s="85"/>
      <c r="H10" s="83" t="s">
        <v>116</v>
      </c>
      <c r="I10" s="84"/>
      <c r="J10" s="85"/>
      <c r="K10" s="78"/>
      <c r="L10" s="78"/>
      <c r="M10" s="78"/>
      <c r="N10" s="83" t="s">
        <v>116</v>
      </c>
      <c r="O10" s="84"/>
      <c r="P10" s="85"/>
      <c r="Q10" s="83"/>
      <c r="R10" s="84"/>
      <c r="S10" s="85"/>
      <c r="T10" s="84" t="s">
        <v>113</v>
      </c>
      <c r="U10" s="84"/>
      <c r="V10" s="85"/>
      <c r="W10" s="86">
        <f>(E11+H11+B11+N11+Q11+T11)</f>
        <v>8</v>
      </c>
      <c r="X10" s="88">
        <f>(G11+J11+D11+P11+S11+V11)</f>
        <v>5</v>
      </c>
      <c r="Y10" s="88">
        <f>(W10-X10)</f>
        <v>3</v>
      </c>
      <c r="Z10" s="127">
        <f>COUNTIF(B10:V10,"○")</f>
        <v>2</v>
      </c>
      <c r="AA10" s="127">
        <f>COUNTIF(B10:V10,"△")</f>
        <v>0</v>
      </c>
      <c r="AB10" s="127">
        <f>COUNTIF(B10:V10,"×")</f>
        <v>3</v>
      </c>
      <c r="AC10" s="90">
        <f>(3*Z10+1*AA10)</f>
        <v>6</v>
      </c>
      <c r="AD10" s="92">
        <v>4</v>
      </c>
    </row>
    <row r="11" spans="1:30" ht="27" customHeight="1">
      <c r="A11" s="76"/>
      <c r="B11" s="46">
        <v>0</v>
      </c>
      <c r="C11" s="46" t="s">
        <v>114</v>
      </c>
      <c r="D11" s="47">
        <v>1</v>
      </c>
      <c r="E11" s="48">
        <v>0</v>
      </c>
      <c r="F11" s="46" t="s">
        <v>114</v>
      </c>
      <c r="G11" s="47">
        <v>2</v>
      </c>
      <c r="H11" s="48">
        <v>4</v>
      </c>
      <c r="I11" s="46" t="s">
        <v>114</v>
      </c>
      <c r="J11" s="47">
        <v>1</v>
      </c>
      <c r="K11" s="81"/>
      <c r="L11" s="81"/>
      <c r="M11" s="81"/>
      <c r="N11" s="48">
        <v>4</v>
      </c>
      <c r="O11" s="46" t="s">
        <v>114</v>
      </c>
      <c r="P11" s="47">
        <v>0</v>
      </c>
      <c r="Q11" s="48"/>
      <c r="R11" s="46"/>
      <c r="S11" s="47"/>
      <c r="T11" s="46">
        <v>0</v>
      </c>
      <c r="U11" s="46" t="s">
        <v>114</v>
      </c>
      <c r="V11" s="47">
        <v>1</v>
      </c>
      <c r="W11" s="87"/>
      <c r="X11" s="89"/>
      <c r="Y11" s="89"/>
      <c r="Z11" s="89"/>
      <c r="AA11" s="89"/>
      <c r="AB11" s="89"/>
      <c r="AC11" s="91"/>
      <c r="AD11" s="93"/>
    </row>
    <row r="12" spans="1:30" ht="27" customHeight="1">
      <c r="A12" s="75" t="s">
        <v>33</v>
      </c>
      <c r="B12" s="123" t="s">
        <v>113</v>
      </c>
      <c r="C12" s="123"/>
      <c r="D12" s="124"/>
      <c r="E12" s="122" t="s">
        <v>113</v>
      </c>
      <c r="F12" s="123"/>
      <c r="G12" s="124"/>
      <c r="H12" s="122" t="s">
        <v>116</v>
      </c>
      <c r="I12" s="123"/>
      <c r="J12" s="124"/>
      <c r="K12" s="122" t="s">
        <v>113</v>
      </c>
      <c r="L12" s="123"/>
      <c r="M12" s="124"/>
      <c r="N12" s="167"/>
      <c r="O12" s="121"/>
      <c r="P12" s="168"/>
      <c r="Q12" s="83"/>
      <c r="R12" s="84"/>
      <c r="S12" s="85"/>
      <c r="T12" s="123" t="s">
        <v>113</v>
      </c>
      <c r="U12" s="123"/>
      <c r="V12" s="124"/>
      <c r="W12" s="86">
        <f>(E13+H13+K13+B13+Q13+T13)</f>
        <v>1</v>
      </c>
      <c r="X12" s="88">
        <f>(G13+J13+M13+D13+S13+V13)</f>
        <v>13</v>
      </c>
      <c r="Y12" s="88">
        <f>(W12-X12)</f>
        <v>-12</v>
      </c>
      <c r="Z12" s="127">
        <f>COUNTIF(B12:V12,"○")</f>
        <v>1</v>
      </c>
      <c r="AA12" s="127">
        <f>COUNTIF(B12:V12,"△")</f>
        <v>0</v>
      </c>
      <c r="AB12" s="127">
        <f>COUNTIF(B12:V12,"×")</f>
        <v>4</v>
      </c>
      <c r="AC12" s="90">
        <f>(3*Z12+1*AA12)</f>
        <v>3</v>
      </c>
      <c r="AD12" s="92">
        <v>5</v>
      </c>
    </row>
    <row r="13" spans="1:30" ht="27" customHeight="1">
      <c r="A13" s="76"/>
      <c r="B13" s="46">
        <v>0</v>
      </c>
      <c r="C13" s="46" t="s">
        <v>114</v>
      </c>
      <c r="D13" s="47">
        <v>1</v>
      </c>
      <c r="E13" s="48">
        <v>0</v>
      </c>
      <c r="F13" s="46" t="s">
        <v>114</v>
      </c>
      <c r="G13" s="47">
        <v>2</v>
      </c>
      <c r="H13" s="48">
        <v>1</v>
      </c>
      <c r="I13" s="46" t="s">
        <v>114</v>
      </c>
      <c r="J13" s="47">
        <v>0</v>
      </c>
      <c r="K13" s="48">
        <v>0</v>
      </c>
      <c r="L13" s="46" t="s">
        <v>114</v>
      </c>
      <c r="M13" s="47">
        <v>4</v>
      </c>
      <c r="N13" s="80"/>
      <c r="O13" s="81"/>
      <c r="P13" s="82"/>
      <c r="Q13" s="48"/>
      <c r="R13" s="46"/>
      <c r="S13" s="47"/>
      <c r="T13" s="46">
        <v>0</v>
      </c>
      <c r="U13" s="46" t="s">
        <v>114</v>
      </c>
      <c r="V13" s="47">
        <v>6</v>
      </c>
      <c r="W13" s="87"/>
      <c r="X13" s="89"/>
      <c r="Y13" s="89"/>
      <c r="Z13" s="89"/>
      <c r="AA13" s="89"/>
      <c r="AB13" s="89"/>
      <c r="AC13" s="91"/>
      <c r="AD13" s="93"/>
    </row>
    <row r="14" spans="1:30" ht="27" customHeight="1">
      <c r="A14" s="75" t="s">
        <v>127</v>
      </c>
      <c r="B14" s="83"/>
      <c r="C14" s="84"/>
      <c r="D14" s="85"/>
      <c r="E14" s="83"/>
      <c r="F14" s="84"/>
      <c r="G14" s="85"/>
      <c r="H14" s="83"/>
      <c r="I14" s="84"/>
      <c r="J14" s="85"/>
      <c r="K14" s="83"/>
      <c r="L14" s="84"/>
      <c r="M14" s="85"/>
      <c r="N14" s="83"/>
      <c r="O14" s="84"/>
      <c r="P14" s="85"/>
      <c r="Q14" s="83"/>
      <c r="R14" s="84"/>
      <c r="S14" s="85"/>
      <c r="T14" s="84"/>
      <c r="U14" s="84"/>
      <c r="V14" s="85"/>
      <c r="W14" s="86">
        <f>(E15+H15+K15+B15+N15+T15)</f>
        <v>0</v>
      </c>
      <c r="X14" s="88">
        <f>(G15+J15+M15+D15+P15+V15)</f>
        <v>0</v>
      </c>
      <c r="Y14" s="88">
        <f>(W14-X14)</f>
        <v>0</v>
      </c>
      <c r="Z14" s="127">
        <f>COUNTIF(B14:V14,"○")</f>
        <v>0</v>
      </c>
      <c r="AA14" s="127">
        <f>COUNTIF(B14:V14,"△")</f>
        <v>0</v>
      </c>
      <c r="AB14" s="127">
        <f>COUNTIF(B14:V14,"×")</f>
        <v>0</v>
      </c>
      <c r="AC14" s="90">
        <f>(3*Z14+1*AA14)</f>
        <v>0</v>
      </c>
      <c r="AD14" s="92"/>
    </row>
    <row r="15" spans="1:30" ht="27" customHeight="1">
      <c r="A15" s="76"/>
      <c r="B15" s="48"/>
      <c r="C15" s="46"/>
      <c r="D15" s="47"/>
      <c r="E15" s="48"/>
      <c r="F15" s="46"/>
      <c r="G15" s="47"/>
      <c r="H15" s="48"/>
      <c r="I15" s="46"/>
      <c r="J15" s="47"/>
      <c r="K15" s="48"/>
      <c r="L15" s="46"/>
      <c r="M15" s="47"/>
      <c r="N15" s="48"/>
      <c r="O15" s="46"/>
      <c r="P15" s="47"/>
      <c r="Q15" s="218"/>
      <c r="R15" s="219"/>
      <c r="S15" s="220"/>
      <c r="T15" s="46"/>
      <c r="U15" s="46"/>
      <c r="V15" s="47"/>
      <c r="W15" s="87"/>
      <c r="X15" s="89"/>
      <c r="Y15" s="89"/>
      <c r="Z15" s="89"/>
      <c r="AA15" s="89"/>
      <c r="AB15" s="89"/>
      <c r="AC15" s="91"/>
      <c r="AD15" s="93"/>
    </row>
    <row r="16" spans="1:30" ht="27" customHeight="1">
      <c r="A16" s="75" t="s">
        <v>34</v>
      </c>
      <c r="B16" s="123" t="s">
        <v>113</v>
      </c>
      <c r="C16" s="123"/>
      <c r="D16" s="124"/>
      <c r="E16" s="122" t="s">
        <v>125</v>
      </c>
      <c r="F16" s="123"/>
      <c r="G16" s="124"/>
      <c r="H16" s="122" t="s">
        <v>116</v>
      </c>
      <c r="I16" s="123"/>
      <c r="J16" s="124"/>
      <c r="K16" s="122" t="s">
        <v>116</v>
      </c>
      <c r="L16" s="123"/>
      <c r="M16" s="124"/>
      <c r="N16" s="122" t="s">
        <v>116</v>
      </c>
      <c r="O16" s="123"/>
      <c r="P16" s="124"/>
      <c r="Q16" s="83"/>
      <c r="R16" s="84"/>
      <c r="S16" s="85"/>
      <c r="T16" s="121"/>
      <c r="U16" s="121"/>
      <c r="V16" s="121"/>
      <c r="W16" s="221">
        <f>(E17+H17+K17+N17+B17+Q17)</f>
        <v>11</v>
      </c>
      <c r="X16" s="127">
        <f>(G17+J17+M17+P17+D17+S17)</f>
        <v>3</v>
      </c>
      <c r="Y16" s="127">
        <f>(W16-X16)</f>
        <v>8</v>
      </c>
      <c r="Z16" s="127">
        <f>COUNTIF(B16:V16,"○")</f>
        <v>3</v>
      </c>
      <c r="AA16" s="127">
        <f>COUNTIF(B16:V16,"△")</f>
        <v>1</v>
      </c>
      <c r="AB16" s="127">
        <f>COUNTIF(B16:V16,"×")</f>
        <v>1</v>
      </c>
      <c r="AC16" s="90">
        <f>(3*Z16+1*AA16)</f>
        <v>10</v>
      </c>
      <c r="AD16" s="92">
        <v>3</v>
      </c>
    </row>
    <row r="17" spans="1:30" ht="27" customHeight="1" thickBot="1">
      <c r="A17" s="139"/>
      <c r="B17" s="49">
        <v>0</v>
      </c>
      <c r="C17" s="49" t="s">
        <v>114</v>
      </c>
      <c r="D17" s="50">
        <v>1</v>
      </c>
      <c r="E17" s="51">
        <v>0</v>
      </c>
      <c r="F17" s="49" t="s">
        <v>114</v>
      </c>
      <c r="G17" s="50">
        <v>0</v>
      </c>
      <c r="H17" s="51">
        <v>4</v>
      </c>
      <c r="I17" s="49" t="s">
        <v>114</v>
      </c>
      <c r="J17" s="50">
        <v>2</v>
      </c>
      <c r="K17" s="51">
        <v>1</v>
      </c>
      <c r="L17" s="49" t="s">
        <v>114</v>
      </c>
      <c r="M17" s="50">
        <v>0</v>
      </c>
      <c r="N17" s="51">
        <v>6</v>
      </c>
      <c r="O17" s="49" t="s">
        <v>114</v>
      </c>
      <c r="P17" s="50">
        <v>0</v>
      </c>
      <c r="Q17" s="51"/>
      <c r="R17" s="49"/>
      <c r="S17" s="50"/>
      <c r="T17" s="118"/>
      <c r="U17" s="118"/>
      <c r="V17" s="118"/>
      <c r="W17" s="120"/>
      <c r="X17" s="113"/>
      <c r="Y17" s="113"/>
      <c r="Z17" s="113"/>
      <c r="AA17" s="113"/>
      <c r="AB17" s="113"/>
      <c r="AC17" s="114"/>
      <c r="AD17" s="115"/>
    </row>
    <row r="18" spans="1:30" ht="24.7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5"/>
      <c r="Z18" s="34"/>
      <c r="AA18" s="34"/>
      <c r="AB18" s="34"/>
      <c r="AC18" s="34"/>
      <c r="AD18" s="34"/>
    </row>
    <row r="19" spans="1:30" ht="24.75" customHeight="1">
      <c r="A19" s="34"/>
      <c r="B19" s="52" t="s">
        <v>117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34"/>
      <c r="AA19" s="116"/>
      <c r="AB19" s="116"/>
      <c r="AC19" s="116"/>
      <c r="AD19" s="116"/>
    </row>
    <row r="20" spans="1:30" ht="24.75" customHeight="1">
      <c r="A20" s="34"/>
      <c r="B20" s="52" t="s">
        <v>118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5"/>
      <c r="Z20" s="34"/>
      <c r="AA20" s="34"/>
      <c r="AB20" s="34"/>
      <c r="AC20" s="34"/>
      <c r="AD20" s="34"/>
    </row>
    <row r="21" spans="1:30" ht="24.75" customHeight="1">
      <c r="A21" s="34"/>
      <c r="B21" s="52" t="s">
        <v>128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5"/>
      <c r="Z21" s="34"/>
      <c r="AA21" s="34"/>
      <c r="AB21" s="34"/>
      <c r="AC21" s="34"/>
      <c r="AD21" s="34"/>
    </row>
    <row r="22" spans="2:3" ht="24.75" customHeight="1">
      <c r="B22" s="3"/>
      <c r="C22" s="3"/>
    </row>
    <row r="23" spans="2:3" ht="24.75" customHeight="1">
      <c r="B23" s="3"/>
      <c r="C23" s="3"/>
    </row>
    <row r="24" ht="24.75" customHeight="1"/>
    <row r="25" ht="30" customHeight="1"/>
  </sheetData>
  <sheetProtection/>
  <mergeCells count="121">
    <mergeCell ref="E3:G3"/>
    <mergeCell ref="H3:J3"/>
    <mergeCell ref="K3:M3"/>
    <mergeCell ref="N3:P3"/>
    <mergeCell ref="Q3:S3"/>
    <mergeCell ref="Q6:S6"/>
    <mergeCell ref="Q4:S4"/>
    <mergeCell ref="W4:W5"/>
    <mergeCell ref="X4:X5"/>
    <mergeCell ref="A4:A5"/>
    <mergeCell ref="B4:D5"/>
    <mergeCell ref="E4:G4"/>
    <mergeCell ref="H4:J4"/>
    <mergeCell ref="K4:M4"/>
    <mergeCell ref="N4:P4"/>
    <mergeCell ref="A6:A7"/>
    <mergeCell ref="B6:D6"/>
    <mergeCell ref="E6:G7"/>
    <mergeCell ref="H6:J6"/>
    <mergeCell ref="K6:M6"/>
    <mergeCell ref="N6:P6"/>
    <mergeCell ref="A8:A9"/>
    <mergeCell ref="B8:D8"/>
    <mergeCell ref="E8:G8"/>
    <mergeCell ref="H8:J9"/>
    <mergeCell ref="K8:M8"/>
    <mergeCell ref="N8:P8"/>
    <mergeCell ref="Q10:S10"/>
    <mergeCell ref="W8:W9"/>
    <mergeCell ref="X8:X9"/>
    <mergeCell ref="Y8:Y9"/>
    <mergeCell ref="Z8:Z9"/>
    <mergeCell ref="Z6:Z7"/>
    <mergeCell ref="Q8:S8"/>
    <mergeCell ref="W6:W7"/>
    <mergeCell ref="X6:X7"/>
    <mergeCell ref="Y6:Y7"/>
    <mergeCell ref="Z10:Z11"/>
    <mergeCell ref="AA10:AA11"/>
    <mergeCell ref="T10:V10"/>
    <mergeCell ref="AA8:AA9"/>
    <mergeCell ref="A10:A11"/>
    <mergeCell ref="B10:D10"/>
    <mergeCell ref="E10:G10"/>
    <mergeCell ref="H10:J10"/>
    <mergeCell ref="K10:M11"/>
    <mergeCell ref="N10:P10"/>
    <mergeCell ref="Q14:S15"/>
    <mergeCell ref="Q12:S12"/>
    <mergeCell ref="W12:W13"/>
    <mergeCell ref="X12:X13"/>
    <mergeCell ref="A12:A13"/>
    <mergeCell ref="B12:D12"/>
    <mergeCell ref="E12:G12"/>
    <mergeCell ref="H12:J12"/>
    <mergeCell ref="K12:M12"/>
    <mergeCell ref="N12:P13"/>
    <mergeCell ref="A14:A15"/>
    <mergeCell ref="B14:D14"/>
    <mergeCell ref="E14:G14"/>
    <mergeCell ref="H14:J14"/>
    <mergeCell ref="K14:M14"/>
    <mergeCell ref="N14:P14"/>
    <mergeCell ref="X14:X15"/>
    <mergeCell ref="Y14:Y15"/>
    <mergeCell ref="T14:V14"/>
    <mergeCell ref="Y12:Y13"/>
    <mergeCell ref="Z12:Z13"/>
    <mergeCell ref="AA12:AA13"/>
    <mergeCell ref="Z14:Z15"/>
    <mergeCell ref="AA14:AA15"/>
    <mergeCell ref="A1:AD1"/>
    <mergeCell ref="T3:V3"/>
    <mergeCell ref="T4:V4"/>
    <mergeCell ref="AB4:AB5"/>
    <mergeCell ref="AC4:AC5"/>
    <mergeCell ref="AD4:AD5"/>
    <mergeCell ref="Y4:Y5"/>
    <mergeCell ref="Z4:Z5"/>
    <mergeCell ref="AA4:AA5"/>
    <mergeCell ref="B3:D3"/>
    <mergeCell ref="T6:V6"/>
    <mergeCell ref="W14:W15"/>
    <mergeCell ref="AB6:AB7"/>
    <mergeCell ref="AC6:AC7"/>
    <mergeCell ref="AD6:AD7"/>
    <mergeCell ref="T8:V8"/>
    <mergeCell ref="AB8:AB9"/>
    <mergeCell ref="AC8:AC9"/>
    <mergeCell ref="AD8:AD9"/>
    <mergeCell ref="AA6:AA7"/>
    <mergeCell ref="AB10:AB11"/>
    <mergeCell ref="AC10:AC11"/>
    <mergeCell ref="AD10:AD11"/>
    <mergeCell ref="T12:V12"/>
    <mergeCell ref="AB12:AB13"/>
    <mergeCell ref="AC12:AC13"/>
    <mergeCell ref="AD12:AD13"/>
    <mergeCell ref="W10:W11"/>
    <mergeCell ref="X10:X11"/>
    <mergeCell ref="Y10:Y11"/>
    <mergeCell ref="AB14:AB15"/>
    <mergeCell ref="AC14:AC15"/>
    <mergeCell ref="AD14:AD15"/>
    <mergeCell ref="A16:A17"/>
    <mergeCell ref="B16:D16"/>
    <mergeCell ref="E16:G16"/>
    <mergeCell ref="H16:J16"/>
    <mergeCell ref="K16:M16"/>
    <mergeCell ref="N16:P16"/>
    <mergeCell ref="Q16:S16"/>
    <mergeCell ref="AB16:AB17"/>
    <mergeCell ref="AC16:AC17"/>
    <mergeCell ref="AD16:AD17"/>
    <mergeCell ref="AA19:AD19"/>
    <mergeCell ref="T16:V17"/>
    <mergeCell ref="W16:W17"/>
    <mergeCell ref="X16:X17"/>
    <mergeCell ref="Y16:Y17"/>
    <mergeCell ref="Z16:Z17"/>
    <mergeCell ref="AA16:AA17"/>
  </mergeCells>
  <printOptions/>
  <pageMargins left="0.66" right="0.65" top="0.984" bottom="0.984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川島 隆史</cp:lastModifiedBy>
  <cp:lastPrinted>2023-08-30T04:30:17Z</cp:lastPrinted>
  <dcterms:created xsi:type="dcterms:W3CDTF">2005-03-22T05:33:16Z</dcterms:created>
  <dcterms:modified xsi:type="dcterms:W3CDTF">2023-09-22T07:49:44Z</dcterms:modified>
  <cp:category/>
  <cp:version/>
  <cp:contentType/>
  <cp:contentStatus/>
</cp:coreProperties>
</file>